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個人\リニューアル）R6.12.5 各会員会社情報\ファイルデータ\"/>
    </mc:Choice>
  </mc:AlternateContent>
  <xr:revisionPtr revIDLastSave="0" documentId="13_ncr:1_{85826701-F611-4122-8BC9-4F5997BA88A9}" xr6:coauthVersionLast="47" xr6:coauthVersionMax="47" xr10:uidLastSave="{00000000-0000-0000-0000-000000000000}"/>
  <bookViews>
    <workbookView xWindow="-120" yWindow="-120" windowWidth="29040" windowHeight="15720" tabRatio="759" xr2:uid="{DD1159F2-7F11-4404-8C87-9D0A5AB02313}"/>
  </bookViews>
  <sheets>
    <sheet name="5-1号" sheetId="1" r:id="rId1"/>
    <sheet name="5-1-1（内訳書）" sheetId="2" r:id="rId2"/>
    <sheet name="5-1-3(乾燥証明書)" sheetId="3" r:id="rId3"/>
    <sheet name="品目ﾃﾞｰﾀ" sheetId="5" r:id="rId4"/>
    <sheet name="工場ﾃﾞｰﾀ（03・11・01現在）" sheetId="6" r:id="rId5"/>
    <sheet name="5-1号 (記載例)" sheetId="7" r:id="rId6"/>
    <sheet name="5-1-1（内訳書） (記載例)" sheetId="8" r:id="rId7"/>
  </sheets>
  <externalReferences>
    <externalReference r:id="rId8"/>
  </externalReferences>
  <definedNames>
    <definedName name="_xlnm._FilterDatabase" localSheetId="1" hidden="1">'5-1-1（内訳書）'!$B$10:$P$323</definedName>
    <definedName name="_xlnm._FilterDatabase" localSheetId="6" hidden="1">'5-1-1（内訳書） (記載例)'!$B$13:$P$210</definedName>
    <definedName name="_xlnm.Print_Area" localSheetId="1">'5-1-1（内訳書）'!$A$1:$P$324</definedName>
    <definedName name="_xlnm.Print_Area" localSheetId="6">'5-1-1（内訳書） (記載例)'!$A$1:$P$209</definedName>
    <definedName name="_xlnm.Print_Area" localSheetId="2">'5-1-3(乾燥証明書)'!$A$1:$BE$43</definedName>
    <definedName name="_xlnm.Print_Area" localSheetId="0">'5-1号'!$A$1:$P$57</definedName>
    <definedName name="_xlnm.Print_Area" localSheetId="5">'5-1号 (記載例)'!$A$1:$P$59</definedName>
    <definedName name="_xlnm.Print_Titles" localSheetId="1">'5-1-1（内訳書）'!$10:$11</definedName>
    <definedName name="_xlnm.Print_Titles" localSheetId="6">'5-1-1（内訳書） (記載例)'!$13:$14</definedName>
    <definedName name="_xlnm.Print_Titles" localSheetId="4">'工場ﾃﾞｰﾀ（03・11・01現在）'!$1:$2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J12" i="1"/>
  <c r="M312" i="2"/>
  <c r="N312" i="2"/>
  <c r="O312" i="2"/>
  <c r="E44" i="6"/>
  <c r="D195" i="2"/>
  <c r="N195" i="2" s="1"/>
  <c r="D196" i="2"/>
  <c r="O196" i="2"/>
  <c r="D197" i="2"/>
  <c r="O197" i="2"/>
  <c r="D198" i="2"/>
  <c r="M198" i="2" s="1"/>
  <c r="D199" i="2"/>
  <c r="O199" i="2" s="1"/>
  <c r="D200" i="2"/>
  <c r="D201" i="2"/>
  <c r="M201" i="2" s="1"/>
  <c r="D202" i="2"/>
  <c r="M202" i="2" s="1"/>
  <c r="D203" i="2"/>
  <c r="M203" i="2" s="1"/>
  <c r="D204" i="2"/>
  <c r="M204" i="2" s="1"/>
  <c r="D205" i="2"/>
  <c r="M205" i="2" s="1"/>
  <c r="D206" i="2"/>
  <c r="N206" i="2" s="1"/>
  <c r="D207" i="2"/>
  <c r="M207" i="2" s="1"/>
  <c r="D208" i="2"/>
  <c r="M208" i="2" s="1"/>
  <c r="D209" i="2"/>
  <c r="M209" i="2" s="1"/>
  <c r="D210" i="2"/>
  <c r="M210" i="2" s="1"/>
  <c r="D211" i="2"/>
  <c r="M211" i="2" s="1"/>
  <c r="D212" i="2"/>
  <c r="D213" i="2"/>
  <c r="M213" i="2" s="1"/>
  <c r="D214" i="2"/>
  <c r="M214" i="2" s="1"/>
  <c r="D215" i="2"/>
  <c r="M215" i="2"/>
  <c r="D216" i="2"/>
  <c r="N216" i="2"/>
  <c r="D217" i="2"/>
  <c r="M217" i="2" s="1"/>
  <c r="D218" i="2"/>
  <c r="D219" i="2"/>
  <c r="M219" i="2" s="1"/>
  <c r="D220" i="2"/>
  <c r="D221" i="2"/>
  <c r="O221" i="2" s="1"/>
  <c r="D222" i="2"/>
  <c r="M222" i="2"/>
  <c r="D223" i="2"/>
  <c r="M223" i="2"/>
  <c r="D224" i="2"/>
  <c r="D225" i="2"/>
  <c r="D226" i="2"/>
  <c r="M226" i="2" s="1"/>
  <c r="D227" i="2"/>
  <c r="M227" i="2" s="1"/>
  <c r="D228" i="2"/>
  <c r="M228" i="2" s="1"/>
  <c r="D229" i="2"/>
  <c r="M229" i="2"/>
  <c r="D230" i="2"/>
  <c r="M230" i="2"/>
  <c r="D231" i="2"/>
  <c r="M231" i="2" s="1"/>
  <c r="D232" i="2"/>
  <c r="D233" i="2"/>
  <c r="M233" i="2" s="1"/>
  <c r="D234" i="2"/>
  <c r="M234" i="2" s="1"/>
  <c r="D235" i="2"/>
  <c r="M235" i="2" s="1"/>
  <c r="D236" i="2"/>
  <c r="N236" i="2" s="1"/>
  <c r="D237" i="2"/>
  <c r="M237" i="2" s="1"/>
  <c r="D238" i="2"/>
  <c r="M238" i="2" s="1"/>
  <c r="D239" i="2"/>
  <c r="N239" i="2" s="1"/>
  <c r="D240" i="2"/>
  <c r="M240" i="2" s="1"/>
  <c r="D241" i="2"/>
  <c r="M241" i="2" s="1"/>
  <c r="D242" i="2"/>
  <c r="M242" i="2"/>
  <c r="D243" i="2"/>
  <c r="O243" i="2"/>
  <c r="D244" i="2"/>
  <c r="O244" i="2" s="1"/>
  <c r="D245" i="2"/>
  <c r="M245" i="2" s="1"/>
  <c r="D246" i="2"/>
  <c r="M246" i="2" s="1"/>
  <c r="D247" i="2"/>
  <c r="M247" i="2" s="1"/>
  <c r="D248" i="2"/>
  <c r="M248" i="2"/>
  <c r="D249" i="2"/>
  <c r="M249" i="2"/>
  <c r="D250" i="2"/>
  <c r="M250" i="2" s="1"/>
  <c r="D251" i="2"/>
  <c r="M251" i="2" s="1"/>
  <c r="D252" i="2"/>
  <c r="O252" i="2" s="1"/>
  <c r="D253" i="2"/>
  <c r="O253" i="2" s="1"/>
  <c r="D254" i="2"/>
  <c r="M254" i="2"/>
  <c r="D255" i="2"/>
  <c r="M255" i="2"/>
  <c r="D256" i="2"/>
  <c r="M256" i="2" s="1"/>
  <c r="D257" i="2"/>
  <c r="N257" i="2" s="1"/>
  <c r="D258" i="2"/>
  <c r="M258" i="2" s="1"/>
  <c r="D259" i="2"/>
  <c r="M259" i="2" s="1"/>
  <c r="D260" i="2"/>
  <c r="M260" i="2"/>
  <c r="D261" i="2"/>
  <c r="M261" i="2"/>
  <c r="D262" i="2"/>
  <c r="M262" i="2" s="1"/>
  <c r="D263" i="2"/>
  <c r="N263" i="2" s="1"/>
  <c r="D264" i="2"/>
  <c r="O264" i="2" s="1"/>
  <c r="D265" i="2"/>
  <c r="M265" i="2" s="1"/>
  <c r="D266" i="2"/>
  <c r="M266" i="2"/>
  <c r="D267" i="2"/>
  <c r="N267" i="2"/>
  <c r="D268" i="2"/>
  <c r="D269" i="2"/>
  <c r="N269" i="2" s="1"/>
  <c r="D270" i="2"/>
  <c r="M270" i="2" s="1"/>
  <c r="D271" i="2"/>
  <c r="M271" i="2" s="1"/>
  <c r="D272" i="2"/>
  <c r="M272" i="2" s="1"/>
  <c r="D273" i="2"/>
  <c r="O273" i="2" s="1"/>
  <c r="D274" i="2"/>
  <c r="M274" i="2" s="1"/>
  <c r="D275" i="2"/>
  <c r="M275" i="2" s="1"/>
  <c r="D276" i="2"/>
  <c r="O276" i="2" s="1"/>
  <c r="D277" i="2"/>
  <c r="M277" i="2" s="1"/>
  <c r="D278" i="2"/>
  <c r="M278" i="2"/>
  <c r="D279" i="2"/>
  <c r="M279" i="2"/>
  <c r="D280" i="2"/>
  <c r="M280" i="2" s="1"/>
  <c r="D281" i="2"/>
  <c r="M281" i="2" s="1"/>
  <c r="D282" i="2"/>
  <c r="D283" i="2"/>
  <c r="M283" i="2" s="1"/>
  <c r="D284" i="2"/>
  <c r="M284" i="2" s="1"/>
  <c r="D285" i="2"/>
  <c r="M285" i="2" s="1"/>
  <c r="D286" i="2"/>
  <c r="M286" i="2" s="1"/>
  <c r="D287" i="2"/>
  <c r="M287" i="2" s="1"/>
  <c r="D288" i="2"/>
  <c r="M288" i="2" s="1"/>
  <c r="D289" i="2"/>
  <c r="M289" i="2" s="1"/>
  <c r="D290" i="2"/>
  <c r="N290" i="2" s="1"/>
  <c r="D291" i="2"/>
  <c r="M291" i="2" s="1"/>
  <c r="D292" i="2"/>
  <c r="M292" i="2" s="1"/>
  <c r="D293" i="2"/>
  <c r="N293" i="2" s="1"/>
  <c r="D294" i="2"/>
  <c r="M294" i="2" s="1"/>
  <c r="D295" i="2"/>
  <c r="D296" i="2"/>
  <c r="O296" i="2" s="1"/>
  <c r="D297" i="2"/>
  <c r="O297" i="2"/>
  <c r="D298" i="2"/>
  <c r="M298" i="2"/>
  <c r="D299" i="2"/>
  <c r="M299" i="2" s="1"/>
  <c r="D300" i="2"/>
  <c r="M300" i="2" s="1"/>
  <c r="D301" i="2"/>
  <c r="M301" i="2" s="1"/>
  <c r="D302" i="2"/>
  <c r="O302" i="2" s="1"/>
  <c r="D303" i="2"/>
  <c r="M303" i="2"/>
  <c r="D304" i="2"/>
  <c r="M304" i="2"/>
  <c r="D305" i="2"/>
  <c r="M305" i="2" s="1"/>
  <c r="D306" i="2"/>
  <c r="M306" i="2" s="1"/>
  <c r="D307" i="2"/>
  <c r="N307" i="2" s="1"/>
  <c r="D308" i="2"/>
  <c r="D309" i="2"/>
  <c r="D310" i="2"/>
  <c r="M310" i="2"/>
  <c r="D311" i="2"/>
  <c r="M311" i="2"/>
  <c r="N210" i="8"/>
  <c r="D198" i="8"/>
  <c r="O198" i="8" s="1"/>
  <c r="D197" i="8"/>
  <c r="N197" i="8" s="1"/>
  <c r="D196" i="8"/>
  <c r="O196" i="8" s="1"/>
  <c r="D195" i="8"/>
  <c r="D194" i="8"/>
  <c r="O194" i="8"/>
  <c r="D193" i="8"/>
  <c r="O193" i="8"/>
  <c r="D192" i="8"/>
  <c r="O192" i="8" s="1"/>
  <c r="D191" i="8"/>
  <c r="O191" i="8" s="1"/>
  <c r="D190" i="8"/>
  <c r="M190" i="8" s="1"/>
  <c r="D189" i="8"/>
  <c r="D188" i="8"/>
  <c r="O188" i="8"/>
  <c r="D187" i="8"/>
  <c r="O187" i="8" s="1"/>
  <c r="D186" i="8"/>
  <c r="O186" i="8" s="1"/>
  <c r="D185" i="8"/>
  <c r="N185" i="8" s="1"/>
  <c r="D184" i="8"/>
  <c r="O184" i="8" s="1"/>
  <c r="D183" i="8"/>
  <c r="D182" i="8"/>
  <c r="O182" i="8" s="1"/>
  <c r="D181" i="8"/>
  <c r="O181" i="8" s="1"/>
  <c r="D180" i="8"/>
  <c r="O180" i="8"/>
  <c r="D179" i="8"/>
  <c r="O179" i="8" s="1"/>
  <c r="D178" i="8"/>
  <c r="M178" i="8" s="1"/>
  <c r="D177" i="8"/>
  <c r="D176" i="8"/>
  <c r="O176" i="8" s="1"/>
  <c r="D175" i="8"/>
  <c r="O175" i="8"/>
  <c r="D174" i="8"/>
  <c r="M174" i="8" s="1"/>
  <c r="D173" i="8"/>
  <c r="N173" i="8" s="1"/>
  <c r="D172" i="8"/>
  <c r="O172" i="8" s="1"/>
  <c r="D171" i="8"/>
  <c r="D170" i="8"/>
  <c r="O170" i="8" s="1"/>
  <c r="D169" i="8"/>
  <c r="O169" i="8" s="1"/>
  <c r="D168" i="8"/>
  <c r="O168" i="8"/>
  <c r="D167" i="8"/>
  <c r="O167" i="8"/>
  <c r="D166" i="8"/>
  <c r="N166" i="8" s="1"/>
  <c r="D165" i="8"/>
  <c r="D164" i="8"/>
  <c r="N164" i="8" s="1"/>
  <c r="D163" i="8"/>
  <c r="N163" i="8" s="1"/>
  <c r="D162" i="8"/>
  <c r="N162" i="8"/>
  <c r="D161" i="8"/>
  <c r="N161" i="8" s="1"/>
  <c r="D160" i="8"/>
  <c r="N160" i="8" s="1"/>
  <c r="D159" i="8"/>
  <c r="D158" i="8"/>
  <c r="N158" i="8" s="1"/>
  <c r="D157" i="8"/>
  <c r="N157" i="8" s="1"/>
  <c r="D156" i="8"/>
  <c r="M156" i="8" s="1"/>
  <c r="D155" i="8"/>
  <c r="N155" i="8"/>
  <c r="D154" i="8"/>
  <c r="N154" i="8"/>
  <c r="D153" i="8"/>
  <c r="D152" i="8"/>
  <c r="N152" i="8" s="1"/>
  <c r="D151" i="8"/>
  <c r="N151" i="8" s="1"/>
  <c r="D150" i="8"/>
  <c r="N150" i="8" s="1"/>
  <c r="D149" i="8"/>
  <c r="M149" i="8"/>
  <c r="D148" i="8"/>
  <c r="N148" i="8" s="1"/>
  <c r="D147" i="8"/>
  <c r="N147" i="8" s="1"/>
  <c r="D146" i="8"/>
  <c r="O146" i="8" s="1"/>
  <c r="D145" i="8"/>
  <c r="O145" i="8" s="1"/>
  <c r="D144" i="8"/>
  <c r="O144" i="8" s="1"/>
  <c r="D143" i="8"/>
  <c r="M143" i="8"/>
  <c r="D142" i="8"/>
  <c r="M142" i="8" s="1"/>
  <c r="D141" i="8"/>
  <c r="O141" i="8" s="1"/>
  <c r="D140" i="8"/>
  <c r="M140" i="8" s="1"/>
  <c r="D139" i="8"/>
  <c r="O139" i="8" s="1"/>
  <c r="D138" i="8"/>
  <c r="O138" i="8" s="1"/>
  <c r="D137" i="8"/>
  <c r="O137" i="8"/>
  <c r="D136" i="8"/>
  <c r="M136" i="8" s="1"/>
  <c r="D135" i="8"/>
  <c r="N135" i="8" s="1"/>
  <c r="D134" i="8"/>
  <c r="D133" i="8"/>
  <c r="O133" i="8" s="1"/>
  <c r="D132" i="8"/>
  <c r="N132" i="8" s="1"/>
  <c r="D131" i="8"/>
  <c r="O131" i="8" s="1"/>
  <c r="D130" i="8"/>
  <c r="O130" i="8" s="1"/>
  <c r="D129" i="8"/>
  <c r="O129" i="8"/>
  <c r="D128" i="8"/>
  <c r="O128" i="8" s="1"/>
  <c r="D127" i="8"/>
  <c r="M127" i="8" s="1"/>
  <c r="D126" i="8"/>
  <c r="N126" i="8" s="1"/>
  <c r="D125" i="8"/>
  <c r="N125" i="8" s="1"/>
  <c r="D124" i="8"/>
  <c r="N124" i="8" s="1"/>
  <c r="D123" i="8"/>
  <c r="O123" i="8"/>
  <c r="D122" i="8"/>
  <c r="O122" i="8" s="1"/>
  <c r="D121" i="8"/>
  <c r="O121" i="8" s="1"/>
  <c r="D120" i="8"/>
  <c r="O120" i="8" s="1"/>
  <c r="D119" i="8"/>
  <c r="M119" i="8" s="1"/>
  <c r="D118" i="8"/>
  <c r="N118" i="8" s="1"/>
  <c r="D117" i="8"/>
  <c r="M117" i="8"/>
  <c r="D116" i="8"/>
  <c r="M116" i="8" s="1"/>
  <c r="D115" i="8"/>
  <c r="N115" i="8" s="1"/>
  <c r="D114" i="8"/>
  <c r="O114" i="8" s="1"/>
  <c r="D113" i="8"/>
  <c r="M113" i="8" s="1"/>
  <c r="D112" i="8"/>
  <c r="O112" i="8" s="1"/>
  <c r="D111" i="8"/>
  <c r="M111" i="8"/>
  <c r="D110" i="8"/>
  <c r="D109" i="8"/>
  <c r="O109" i="8" s="1"/>
  <c r="D108" i="8"/>
  <c r="M108" i="8" s="1"/>
  <c r="D107" i="8"/>
  <c r="O107" i="8" s="1"/>
  <c r="D106" i="8"/>
  <c r="M106" i="8"/>
  <c r="D105" i="8"/>
  <c r="M105" i="8"/>
  <c r="D104" i="8"/>
  <c r="M104" i="8" s="1"/>
  <c r="D103" i="8"/>
  <c r="N103" i="8" s="1"/>
  <c r="D102" i="8"/>
  <c r="O102" i="8" s="1"/>
  <c r="D101" i="8"/>
  <c r="M101" i="8" s="1"/>
  <c r="D100" i="8"/>
  <c r="N100" i="8"/>
  <c r="D99" i="8"/>
  <c r="N99" i="8"/>
  <c r="D98" i="8"/>
  <c r="N98" i="8" s="1"/>
  <c r="D97" i="8"/>
  <c r="O97" i="8" s="1"/>
  <c r="D96" i="8"/>
  <c r="M96" i="8" s="1"/>
  <c r="D95" i="8"/>
  <c r="M95" i="8" s="1"/>
  <c r="D94" i="8"/>
  <c r="D93" i="8"/>
  <c r="O93" i="8" s="1"/>
  <c r="D92" i="8"/>
  <c r="O92" i="8"/>
  <c r="D91" i="8"/>
  <c r="M91" i="8" s="1"/>
  <c r="D90" i="8"/>
  <c r="O90" i="8" s="1"/>
  <c r="D89" i="8"/>
  <c r="O89" i="8" s="1"/>
  <c r="D88" i="8"/>
  <c r="O88" i="8" s="1"/>
  <c r="D87" i="8"/>
  <c r="D86" i="8"/>
  <c r="D85" i="8"/>
  <c r="O85" i="8"/>
  <c r="D84" i="8"/>
  <c r="O84" i="8" s="1"/>
  <c r="D83" i="8"/>
  <c r="O83" i="8" s="1"/>
  <c r="D82" i="8"/>
  <c r="N82" i="8" s="1"/>
  <c r="D81" i="8"/>
  <c r="N81" i="8" s="1"/>
  <c r="D80" i="8"/>
  <c r="N80" i="8" s="1"/>
  <c r="D79" i="8"/>
  <c r="M79" i="8"/>
  <c r="D78" i="8"/>
  <c r="N78" i="8" s="1"/>
  <c r="D77" i="8"/>
  <c r="O77" i="8" s="1"/>
  <c r="D76" i="8"/>
  <c r="M76" i="8" s="1"/>
  <c r="D75" i="8"/>
  <c r="M75" i="8" s="1"/>
  <c r="D74" i="8"/>
  <c r="O74" i="8" s="1"/>
  <c r="D73" i="8"/>
  <c r="O73" i="8"/>
  <c r="D72" i="8"/>
  <c r="O72" i="8" s="1"/>
  <c r="D71" i="8"/>
  <c r="O71" i="8" s="1"/>
  <c r="D70" i="8"/>
  <c r="O70" i="8" s="1"/>
  <c r="D69" i="8"/>
  <c r="O69" i="8" s="1"/>
  <c r="D68" i="8"/>
  <c r="O68" i="8" s="1"/>
  <c r="D67" i="8"/>
  <c r="O67" i="8"/>
  <c r="D66" i="8"/>
  <c r="M66" i="8" s="1"/>
  <c r="D65" i="8"/>
  <c r="M65" i="8" s="1"/>
  <c r="D64" i="8"/>
  <c r="O64" i="8" s="1"/>
  <c r="D63" i="8"/>
  <c r="O63" i="8" s="1"/>
  <c r="D62" i="8"/>
  <c r="O62" i="8" s="1"/>
  <c r="D61" i="8"/>
  <c r="O61" i="8"/>
  <c r="D60" i="8"/>
  <c r="M60" i="8" s="1"/>
  <c r="D59" i="8"/>
  <c r="M59" i="8" s="1"/>
  <c r="D58" i="8"/>
  <c r="N58" i="8" s="1"/>
  <c r="D57" i="8"/>
  <c r="O57" i="8" s="1"/>
  <c r="D56" i="8"/>
  <c r="O56" i="8" s="1"/>
  <c r="D55" i="8"/>
  <c r="N55" i="8"/>
  <c r="D54" i="8"/>
  <c r="O54" i="8" s="1"/>
  <c r="D53" i="8"/>
  <c r="O53" i="8" s="1"/>
  <c r="D52" i="8"/>
  <c r="M52" i="8" s="1"/>
  <c r="D51" i="8"/>
  <c r="M51" i="8" s="1"/>
  <c r="D50" i="8"/>
  <c r="M50" i="8" s="1"/>
  <c r="D49" i="8"/>
  <c r="N49" i="8"/>
  <c r="D48" i="8"/>
  <c r="M48" i="8" s="1"/>
  <c r="D47" i="8"/>
  <c r="M47" i="8" s="1"/>
  <c r="D46" i="8"/>
  <c r="N46" i="8" s="1"/>
  <c r="D45" i="8"/>
  <c r="N45" i="8" s="1"/>
  <c r="D44" i="8"/>
  <c r="D43" i="8"/>
  <c r="O43" i="8"/>
  <c r="D42" i="8"/>
  <c r="O42" i="8" s="1"/>
  <c r="D41" i="8"/>
  <c r="O41" i="8" s="1"/>
  <c r="D40" i="8"/>
  <c r="O40" i="8" s="1"/>
  <c r="D39" i="8"/>
  <c r="N39" i="8" s="1"/>
  <c r="D38" i="8"/>
  <c r="O38" i="8" s="1"/>
  <c r="D37" i="8"/>
  <c r="M37" i="8"/>
  <c r="D36" i="8"/>
  <c r="M36" i="8" s="1"/>
  <c r="D35" i="8"/>
  <c r="N35" i="8" s="1"/>
  <c r="D34" i="8"/>
  <c r="N34" i="8" s="1"/>
  <c r="D33" i="8"/>
  <c r="M33" i="8" s="1"/>
  <c r="D32" i="8"/>
  <c r="O32" i="8" s="1"/>
  <c r="D31" i="8"/>
  <c r="O31" i="8" s="1"/>
  <c r="D30" i="8"/>
  <c r="O30" i="8" s="1"/>
  <c r="D29" i="8"/>
  <c r="M29" i="8" s="1"/>
  <c r="D28" i="8"/>
  <c r="M28" i="8" s="1"/>
  <c r="D27" i="8"/>
  <c r="O27" i="8" s="1"/>
  <c r="D26" i="8"/>
  <c r="O26" i="8" s="1"/>
  <c r="D25" i="8"/>
  <c r="O25" i="8" s="1"/>
  <c r="D24" i="8"/>
  <c r="O24" i="8" s="1"/>
  <c r="D23" i="8"/>
  <c r="N23" i="8" s="1"/>
  <c r="D22" i="8"/>
  <c r="N22" i="8" s="1"/>
  <c r="D21" i="8"/>
  <c r="D20" i="8"/>
  <c r="O20" i="8" s="1"/>
  <c r="D19" i="8"/>
  <c r="O19" i="8" s="1"/>
  <c r="D18" i="8"/>
  <c r="M18" i="8"/>
  <c r="D17" i="8"/>
  <c r="O17" i="8" s="1"/>
  <c r="D16" i="8"/>
  <c r="N16" i="8" s="1"/>
  <c r="D15" i="8"/>
  <c r="O15" i="8" s="1"/>
  <c r="D11" i="8"/>
  <c r="D10" i="8"/>
  <c r="D9" i="8"/>
  <c r="D8" i="8"/>
  <c r="B5" i="8"/>
  <c r="P4" i="8"/>
  <c r="M55" i="7"/>
  <c r="M54" i="7"/>
  <c r="J17" i="7"/>
  <c r="J16" i="7"/>
  <c r="J15" i="7"/>
  <c r="D16" i="2"/>
  <c r="N16" i="2" s="1"/>
  <c r="D15" i="2"/>
  <c r="N15" i="2" s="1"/>
  <c r="D14" i="2"/>
  <c r="M14" i="2"/>
  <c r="D53" i="2"/>
  <c r="M53" i="2" s="1"/>
  <c r="D12" i="2"/>
  <c r="B2" i="2"/>
  <c r="D8" i="2"/>
  <c r="D7" i="2"/>
  <c r="D6" i="2"/>
  <c r="D5" i="2"/>
  <c r="D194" i="2"/>
  <c r="M194" i="2" s="1"/>
  <c r="D193" i="2"/>
  <c r="M193" i="2"/>
  <c r="D192" i="2"/>
  <c r="O192" i="2" s="1"/>
  <c r="D191" i="2"/>
  <c r="O191" i="2" s="1"/>
  <c r="D190" i="2"/>
  <c r="N190" i="2" s="1"/>
  <c r="D189" i="2"/>
  <c r="D188" i="2"/>
  <c r="N188" i="2" s="1"/>
  <c r="D187" i="2"/>
  <c r="N187" i="2"/>
  <c r="D186" i="2"/>
  <c r="N186" i="2"/>
  <c r="D185" i="2"/>
  <c r="M185" i="2" s="1"/>
  <c r="D184" i="2"/>
  <c r="M184" i="2" s="1"/>
  <c r="D183" i="2"/>
  <c r="M183" i="2" s="1"/>
  <c r="D182" i="2"/>
  <c r="D181" i="2"/>
  <c r="O181" i="2" s="1"/>
  <c r="D180" i="2"/>
  <c r="N180" i="2" s="1"/>
  <c r="D179" i="2"/>
  <c r="M179" i="2" s="1"/>
  <c r="D178" i="2"/>
  <c r="N178" i="2" s="1"/>
  <c r="D177" i="2"/>
  <c r="M177" i="2"/>
  <c r="D176" i="2"/>
  <c r="O176" i="2" s="1"/>
  <c r="D175" i="2"/>
  <c r="M175" i="2" s="1"/>
  <c r="D174" i="2"/>
  <c r="O174" i="2" s="1"/>
  <c r="D173" i="2"/>
  <c r="N173" i="2" s="1"/>
  <c r="D172" i="2"/>
  <c r="O172" i="2" s="1"/>
  <c r="D171" i="2"/>
  <c r="M171" i="2" s="1"/>
  <c r="D170" i="2"/>
  <c r="N170" i="2" s="1"/>
  <c r="D169" i="2"/>
  <c r="M169" i="2" s="1"/>
  <c r="D168" i="2"/>
  <c r="O168" i="2"/>
  <c r="D167" i="2"/>
  <c r="N167" i="2"/>
  <c r="D166" i="2"/>
  <c r="M166" i="2" s="1"/>
  <c r="D165" i="2"/>
  <c r="N165" i="2" s="1"/>
  <c r="D164" i="2"/>
  <c r="N164" i="2" s="1"/>
  <c r="D163" i="2"/>
  <c r="M163" i="2" s="1"/>
  <c r="D162" i="2"/>
  <c r="M162" i="2"/>
  <c r="D161" i="2"/>
  <c r="O161" i="2"/>
  <c r="D160" i="2"/>
  <c r="M160" i="2" s="1"/>
  <c r="D159" i="2"/>
  <c r="M159" i="2" s="1"/>
  <c r="D158" i="2"/>
  <c r="N158" i="2" s="1"/>
  <c r="D157" i="2"/>
  <c r="M157" i="2" s="1"/>
  <c r="D156" i="2"/>
  <c r="O156" i="2"/>
  <c r="D155" i="2"/>
  <c r="M155" i="2"/>
  <c r="D154" i="2"/>
  <c r="M154" i="2" s="1"/>
  <c r="D153" i="2"/>
  <c r="N153" i="2" s="1"/>
  <c r="D152" i="2"/>
  <c r="O152" i="2" s="1"/>
  <c r="D151" i="2"/>
  <c r="M151" i="2" s="1"/>
  <c r="D150" i="2"/>
  <c r="O150" i="2"/>
  <c r="D149" i="2"/>
  <c r="M149" i="2"/>
  <c r="D148" i="2"/>
  <c r="M148" i="2" s="1"/>
  <c r="D147" i="2"/>
  <c r="N147" i="2" s="1"/>
  <c r="D146" i="2"/>
  <c r="M146" i="2" s="1"/>
  <c r="D145" i="2"/>
  <c r="O145" i="2" s="1"/>
  <c r="D144" i="2"/>
  <c r="M144" i="2"/>
  <c r="D143" i="2"/>
  <c r="O143" i="2"/>
  <c r="D142" i="2"/>
  <c r="N142" i="2" s="1"/>
  <c r="D141" i="2"/>
  <c r="O141" i="2" s="1"/>
  <c r="D140" i="2"/>
  <c r="M140" i="2" s="1"/>
  <c r="D139" i="2"/>
  <c r="N139" i="2" s="1"/>
  <c r="D138" i="2"/>
  <c r="N138" i="2"/>
  <c r="D137" i="2"/>
  <c r="M137" i="2"/>
  <c r="D136" i="2"/>
  <c r="N136" i="2" s="1"/>
  <c r="D135" i="2"/>
  <c r="M135" i="2" s="1"/>
  <c r="D134" i="2"/>
  <c r="M134" i="2" s="1"/>
  <c r="D133" i="2"/>
  <c r="O133" i="2" s="1"/>
  <c r="D132" i="2"/>
  <c r="M132" i="2"/>
  <c r="D131" i="2"/>
  <c r="M131" i="2"/>
  <c r="D130" i="2"/>
  <c r="N130" i="2" s="1"/>
  <c r="D129" i="2"/>
  <c r="O129" i="2" s="1"/>
  <c r="D128" i="2"/>
  <c r="O128" i="2" s="1"/>
  <c r="D127" i="2"/>
  <c r="N127" i="2" s="1"/>
  <c r="D126" i="2"/>
  <c r="O126" i="2"/>
  <c r="D125" i="2"/>
  <c r="D124" i="2"/>
  <c r="O124" i="2" s="1"/>
  <c r="D123" i="2"/>
  <c r="O123" i="2" s="1"/>
  <c r="D122" i="2"/>
  <c r="M122" i="2"/>
  <c r="D121" i="2"/>
  <c r="N121" i="2" s="1"/>
  <c r="D120" i="2"/>
  <c r="M120" i="2"/>
  <c r="D119" i="2"/>
  <c r="M119" i="2" s="1"/>
  <c r="D118" i="2"/>
  <c r="M118" i="2"/>
  <c r="D117" i="2"/>
  <c r="N117" i="2" s="1"/>
  <c r="D116" i="2"/>
  <c r="N116" i="2" s="1"/>
  <c r="D115" i="2"/>
  <c r="M115" i="2" s="1"/>
  <c r="D114" i="2"/>
  <c r="M114" i="2" s="1"/>
  <c r="D113" i="2"/>
  <c r="N113" i="2"/>
  <c r="D112" i="2"/>
  <c r="M112" i="2"/>
  <c r="D111" i="2"/>
  <c r="M111" i="2" s="1"/>
  <c r="D110" i="2"/>
  <c r="M110" i="2" s="1"/>
  <c r="D109" i="2"/>
  <c r="N109" i="2" s="1"/>
  <c r="D108" i="2"/>
  <c r="M108" i="2" s="1"/>
  <c r="D107" i="2"/>
  <c r="N107" i="2"/>
  <c r="D106" i="2"/>
  <c r="N106" i="2"/>
  <c r="D105" i="2"/>
  <c r="M105" i="2" s="1"/>
  <c r="D104" i="2"/>
  <c r="M104" i="2" s="1"/>
  <c r="D103" i="2"/>
  <c r="M103" i="2" s="1"/>
  <c r="D102" i="2"/>
  <c r="M102" i="2" s="1"/>
  <c r="D101" i="2"/>
  <c r="N101" i="2"/>
  <c r="D100" i="2"/>
  <c r="O100" i="2"/>
  <c r="D99" i="2"/>
  <c r="M99" i="2" s="1"/>
  <c r="D98" i="2"/>
  <c r="M98" i="2" s="1"/>
  <c r="D97" i="2"/>
  <c r="M97" i="2" s="1"/>
  <c r="D96" i="2"/>
  <c r="N96" i="2" s="1"/>
  <c r="D95" i="2"/>
  <c r="M95" i="2"/>
  <c r="D94" i="2"/>
  <c r="M94" i="2"/>
  <c r="D93" i="2"/>
  <c r="M93" i="2" s="1"/>
  <c r="D92" i="2"/>
  <c r="M92" i="2" s="1"/>
  <c r="D91" i="2"/>
  <c r="M91" i="2" s="1"/>
  <c r="D90" i="2"/>
  <c r="M90" i="2" s="1"/>
  <c r="D89" i="2"/>
  <c r="M89" i="2"/>
  <c r="D88" i="2"/>
  <c r="M88" i="2"/>
  <c r="D87" i="2"/>
  <c r="M87" i="2" s="1"/>
  <c r="D86" i="2"/>
  <c r="N86" i="2" s="1"/>
  <c r="D85" i="2"/>
  <c r="O85" i="2" s="1"/>
  <c r="D84" i="2"/>
  <c r="M84" i="2" s="1"/>
  <c r="D83" i="2"/>
  <c r="M83" i="2"/>
  <c r="D82" i="2"/>
  <c r="N82" i="2"/>
  <c r="D81" i="2"/>
  <c r="N81" i="2" s="1"/>
  <c r="D80" i="2"/>
  <c r="N80" i="2" s="1"/>
  <c r="D79" i="2"/>
  <c r="N79" i="2" s="1"/>
  <c r="D78" i="2"/>
  <c r="M78" i="2" s="1"/>
  <c r="D77" i="2"/>
  <c r="O77" i="2"/>
  <c r="D76" i="2"/>
  <c r="O76" i="2"/>
  <c r="D75" i="2"/>
  <c r="N75" i="2" s="1"/>
  <c r="D74" i="2"/>
  <c r="M74" i="2" s="1"/>
  <c r="D73" i="2"/>
  <c r="N73" i="2" s="1"/>
  <c r="D72" i="2"/>
  <c r="O72" i="2" s="1"/>
  <c r="D71" i="2"/>
  <c r="M71" i="2"/>
  <c r="D70" i="2"/>
  <c r="O70" i="2"/>
  <c r="D69" i="2"/>
  <c r="M69" i="2" s="1"/>
  <c r="D68" i="2"/>
  <c r="N68" i="2" s="1"/>
  <c r="D67" i="2"/>
  <c r="M67" i="2" s="1"/>
  <c r="D66" i="2"/>
  <c r="M66" i="2" s="1"/>
  <c r="D65" i="2"/>
  <c r="M65" i="2"/>
  <c r="D64" i="2"/>
  <c r="N64" i="2"/>
  <c r="D63" i="2"/>
  <c r="M63" i="2" s="1"/>
  <c r="D62" i="2"/>
  <c r="M62" i="2" s="1"/>
  <c r="D61" i="2"/>
  <c r="D60" i="2"/>
  <c r="M60" i="2" s="1"/>
  <c r="D59" i="2"/>
  <c r="N59" i="2"/>
  <c r="D58" i="2"/>
  <c r="O58" i="2" s="1"/>
  <c r="D57" i="2"/>
  <c r="N57" i="2" s="1"/>
  <c r="D56" i="2"/>
  <c r="N56" i="2" s="1"/>
  <c r="D55" i="2"/>
  <c r="M55" i="2" s="1"/>
  <c r="N55" i="2"/>
  <c r="D54" i="2"/>
  <c r="D52" i="2"/>
  <c r="M52" i="2" s="1"/>
  <c r="D51" i="2"/>
  <c r="N51" i="2"/>
  <c r="D50" i="2"/>
  <c r="O50" i="2"/>
  <c r="D49" i="2"/>
  <c r="M49" i="2" s="1"/>
  <c r="D48" i="2"/>
  <c r="M48" i="2" s="1"/>
  <c r="D47" i="2"/>
  <c r="M47" i="2" s="1"/>
  <c r="D46" i="2"/>
  <c r="M46" i="2" s="1"/>
  <c r="D45" i="2"/>
  <c r="O45" i="2"/>
  <c r="D44" i="2"/>
  <c r="M44" i="2"/>
  <c r="D43" i="2"/>
  <c r="N43" i="2" s="1"/>
  <c r="D42" i="2"/>
  <c r="N42" i="2" s="1"/>
  <c r="D41" i="2"/>
  <c r="N41" i="2" s="1"/>
  <c r="D40" i="2"/>
  <c r="O40" i="2" s="1"/>
  <c r="D39" i="2"/>
  <c r="N39" i="2"/>
  <c r="D38" i="2"/>
  <c r="M38" i="2"/>
  <c r="D37" i="2"/>
  <c r="O37" i="2" s="1"/>
  <c r="D36" i="2"/>
  <c r="O36" i="2" s="1"/>
  <c r="D35" i="2"/>
  <c r="N35" i="2" s="1"/>
  <c r="D34" i="2"/>
  <c r="N34" i="2" s="1"/>
  <c r="D33" i="2"/>
  <c r="N33" i="2"/>
  <c r="D32" i="2"/>
  <c r="O32" i="2"/>
  <c r="D31" i="2"/>
  <c r="M31" i="2" s="1"/>
  <c r="D30" i="2"/>
  <c r="N30" i="2" s="1"/>
  <c r="D29" i="2"/>
  <c r="O29" i="2" s="1"/>
  <c r="D28" i="2"/>
  <c r="O28" i="2" s="1"/>
  <c r="D27" i="2"/>
  <c r="M27" i="2"/>
  <c r="D26" i="2"/>
  <c r="O26" i="2"/>
  <c r="D25" i="2"/>
  <c r="O25" i="2" s="1"/>
  <c r="D24" i="2"/>
  <c r="N24" i="2" s="1"/>
  <c r="D23" i="2"/>
  <c r="M23" i="2" s="1"/>
  <c r="D22" i="2"/>
  <c r="M22" i="2" s="1"/>
  <c r="D21" i="2"/>
  <c r="M21" i="2"/>
  <c r="D20" i="2"/>
  <c r="O20" i="2"/>
  <c r="D19" i="2"/>
  <c r="M19" i="2" s="1"/>
  <c r="D18" i="2"/>
  <c r="N18" i="2" s="1"/>
  <c r="D17" i="2"/>
  <c r="N17" i="2" s="1"/>
  <c r="D13" i="2"/>
  <c r="P1" i="2"/>
  <c r="O113" i="8"/>
  <c r="O116" i="8"/>
  <c r="M124" i="8"/>
  <c r="O136" i="8"/>
  <c r="O152" i="8"/>
  <c r="M157" i="8"/>
  <c r="M162" i="8"/>
  <c r="N57" i="8"/>
  <c r="N70" i="8"/>
  <c r="M57" i="8"/>
  <c r="N94" i="8"/>
  <c r="N106" i="8"/>
  <c r="N120" i="8"/>
  <c r="N128" i="8"/>
  <c r="N130" i="8"/>
  <c r="N140" i="8"/>
  <c r="N142" i="8"/>
  <c r="N143" i="8"/>
  <c r="N168" i="8"/>
  <c r="N169" i="8"/>
  <c r="N176" i="8"/>
  <c r="N177" i="8"/>
  <c r="N181" i="8"/>
  <c r="N183" i="8"/>
  <c r="N189" i="8"/>
  <c r="N193" i="8"/>
  <c r="N198" i="8"/>
  <c r="M168" i="8"/>
  <c r="M176" i="8"/>
  <c r="M181" i="8"/>
  <c r="M184" i="8"/>
  <c r="M191" i="8"/>
  <c r="M192" i="8"/>
  <c r="M193" i="8"/>
  <c r="M197" i="8"/>
  <c r="M198" i="8"/>
  <c r="O101" i="2"/>
  <c r="N253" i="2"/>
  <c r="O205" i="2"/>
  <c r="O213" i="2"/>
  <c r="O229" i="2"/>
  <c r="O245" i="2"/>
  <c r="O269" i="2"/>
  <c r="O200" i="2"/>
  <c r="O208" i="2"/>
  <c r="O216" i="2"/>
  <c r="O224" i="2"/>
  <c r="O232" i="2"/>
  <c r="O241" i="2"/>
  <c r="O201" i="2"/>
  <c r="O209" i="2"/>
  <c r="N223" i="2"/>
  <c r="N304" i="2"/>
  <c r="N300" i="2"/>
  <c r="O300" i="2"/>
  <c r="N273" i="2"/>
  <c r="N259" i="2"/>
  <c r="O259" i="2"/>
  <c r="N240" i="2"/>
  <c r="N226" i="2"/>
  <c r="O226" i="2"/>
  <c r="N218" i="2"/>
  <c r="O90" i="2"/>
  <c r="N284" i="2"/>
  <c r="N276" i="2"/>
  <c r="N251" i="2"/>
  <c r="O251" i="2"/>
  <c r="O256" i="2"/>
  <c r="O304" i="2"/>
  <c r="N285" i="2"/>
  <c r="N219" i="2"/>
  <c r="O219" i="2"/>
  <c r="N308" i="2"/>
  <c r="O289" i="2"/>
  <c r="N248" i="2"/>
  <c r="N222" i="2"/>
  <c r="O222" i="2"/>
  <c r="N214" i="2"/>
  <c r="O214" i="2"/>
  <c r="N202" i="2"/>
  <c r="O202" i="2"/>
  <c r="O240" i="2"/>
  <c r="O285" i="2"/>
  <c r="O301" i="2"/>
  <c r="N94" i="2"/>
  <c r="O94" i="2"/>
  <c r="N306" i="2"/>
  <c r="O306" i="2"/>
  <c r="N302" i="2"/>
  <c r="N294" i="2"/>
  <c r="O294" i="2"/>
  <c r="N283" i="2"/>
  <c r="O283" i="2"/>
  <c r="N279" i="2"/>
  <c r="O279" i="2"/>
  <c r="O275" i="2"/>
  <c r="N271" i="2"/>
  <c r="O271" i="2"/>
  <c r="N250" i="2"/>
  <c r="N242" i="2"/>
  <c r="O242" i="2"/>
  <c r="O261" i="2"/>
  <c r="O277" i="2"/>
  <c r="O186" i="2"/>
  <c r="N297" i="2"/>
  <c r="N230" i="2"/>
  <c r="O230" i="2"/>
  <c r="N227" i="2"/>
  <c r="N215" i="2"/>
  <c r="O215" i="2"/>
  <c r="N207" i="2"/>
  <c r="O207" i="2"/>
  <c r="N203" i="2"/>
  <c r="O203" i="2"/>
  <c r="O195" i="2"/>
  <c r="O234" i="2"/>
  <c r="O249" i="2"/>
  <c r="O265" i="2"/>
  <c r="N311" i="2"/>
  <c r="O311" i="2"/>
  <c r="N295" i="2"/>
  <c r="N291" i="2"/>
  <c r="O291" i="2"/>
  <c r="N282" i="2"/>
  <c r="N278" i="2"/>
  <c r="O278" i="2"/>
  <c r="N228" i="2"/>
  <c r="N196" i="2"/>
  <c r="O231" i="2"/>
  <c r="O260" i="2"/>
  <c r="O268" i="2"/>
  <c r="N201" i="2"/>
  <c r="N217" i="2"/>
  <c r="N249" i="2"/>
  <c r="N28" i="8"/>
  <c r="N32" i="8"/>
  <c r="N44" i="8"/>
  <c r="O52" i="8"/>
  <c r="N56" i="8"/>
  <c r="N60" i="8"/>
  <c r="N68" i="8"/>
  <c r="O82" i="8"/>
  <c r="M82" i="8"/>
  <c r="O94" i="8"/>
  <c r="M94" i="8"/>
  <c r="O106" i="8"/>
  <c r="O118" i="8"/>
  <c r="M118" i="8"/>
  <c r="M130" i="8"/>
  <c r="O142" i="8"/>
  <c r="N28" i="2"/>
  <c r="N32" i="2"/>
  <c r="M190" i="2"/>
  <c r="N77" i="8"/>
  <c r="M81" i="8"/>
  <c r="N85" i="8"/>
  <c r="M89" i="8"/>
  <c r="N93" i="8"/>
  <c r="M97" i="8"/>
  <c r="O101" i="8"/>
  <c r="N113" i="8"/>
  <c r="M121" i="8"/>
  <c r="N121" i="8"/>
  <c r="O125" i="8"/>
  <c r="M125" i="8"/>
  <c r="N133" i="8"/>
  <c r="M133" i="8"/>
  <c r="M137" i="8"/>
  <c r="M145" i="8"/>
  <c r="N145" i="8"/>
  <c r="M295" i="2"/>
  <c r="O295" i="2"/>
  <c r="M263" i="2"/>
  <c r="O263" i="2"/>
  <c r="M239" i="2"/>
  <c r="O239" i="2"/>
  <c r="N221" i="2"/>
  <c r="M206" i="2"/>
  <c r="M82" i="2"/>
  <c r="M45" i="2"/>
  <c r="M113" i="2"/>
  <c r="N25" i="8"/>
  <c r="M58" i="8"/>
  <c r="O33" i="8"/>
  <c r="N33" i="8"/>
  <c r="M150" i="2"/>
  <c r="N150" i="2"/>
  <c r="N74" i="2"/>
  <c r="O162" i="2"/>
  <c r="O80" i="2"/>
  <c r="M309" i="2"/>
  <c r="M224" i="2"/>
  <c r="N224" i="2"/>
  <c r="M197" i="2"/>
  <c r="N197" i="2"/>
  <c r="N26" i="2"/>
  <c r="O237" i="2"/>
  <c r="N200" i="2"/>
  <c r="M200" i="2"/>
  <c r="O21" i="2"/>
  <c r="M42" i="2"/>
  <c r="N238" i="2"/>
  <c r="N229" i="2"/>
  <c r="N208" i="2"/>
  <c r="N205" i="2"/>
  <c r="O228" i="2"/>
  <c r="M216" i="2"/>
  <c r="M253" i="2"/>
  <c r="M264" i="2"/>
  <c r="M269" i="2"/>
  <c r="M296" i="2"/>
  <c r="N272" i="2"/>
  <c r="N264" i="2"/>
  <c r="N261" i="2"/>
  <c r="O233" i="2"/>
  <c r="N231" i="2"/>
  <c r="N213" i="2"/>
  <c r="M212" i="2"/>
  <c r="O103" i="8"/>
  <c r="O169" i="2"/>
  <c r="N41" i="8"/>
  <c r="O97" i="2"/>
  <c r="M151" i="8"/>
  <c r="M19" i="8"/>
  <c r="N128" i="2"/>
  <c r="M26" i="2"/>
  <c r="M164" i="2"/>
  <c r="O51" i="2"/>
  <c r="O63" i="2"/>
  <c r="N139" i="8"/>
  <c r="M163" i="8"/>
  <c r="O305" i="2"/>
  <c r="N177" i="2"/>
  <c r="N50" i="2"/>
  <c r="N187" i="8"/>
  <c r="O109" i="2"/>
  <c r="N48" i="2"/>
  <c r="O28" i="8"/>
  <c r="N110" i="2"/>
  <c r="N235" i="2"/>
  <c r="M15" i="2"/>
  <c r="N137" i="8"/>
  <c r="N101" i="8"/>
  <c r="O163" i="2"/>
  <c r="O151" i="2"/>
  <c r="O15" i="2"/>
  <c r="N143" i="2"/>
  <c r="M34" i="2"/>
  <c r="M30" i="2"/>
  <c r="N52" i="8"/>
  <c r="N211" i="2"/>
  <c r="N151" i="2"/>
  <c r="M167" i="8"/>
  <c r="N76" i="8"/>
  <c r="O62" i="2"/>
  <c r="N191" i="8"/>
  <c r="O223" i="2"/>
  <c r="M40" i="8"/>
  <c r="O38" i="2"/>
  <c r="M25" i="8"/>
  <c r="N91" i="2"/>
  <c r="M187" i="8"/>
  <c r="M70" i="8"/>
  <c r="M158" i="8"/>
  <c r="O158" i="8"/>
  <c r="O33" i="2"/>
  <c r="N21" i="2"/>
  <c r="M143" i="2"/>
  <c r="N45" i="2"/>
  <c r="N73" i="8"/>
  <c r="M38" i="8"/>
  <c r="M154" i="8"/>
  <c r="M106" i="2"/>
  <c r="M73" i="8"/>
  <c r="N40" i="8"/>
  <c r="O281" i="2"/>
  <c r="M169" i="8"/>
  <c r="N174" i="8"/>
  <c r="N112" i="8"/>
  <c r="O154" i="8"/>
  <c r="O165" i="2"/>
  <c r="N40" i="2"/>
  <c r="O163" i="8"/>
  <c r="O140" i="8"/>
  <c r="O95" i="8"/>
  <c r="O23" i="2"/>
  <c r="O120" i="2"/>
  <c r="M28" i="2"/>
  <c r="M32" i="8"/>
  <c r="N281" i="2"/>
  <c r="M182" i="8"/>
  <c r="O80" i="8"/>
  <c r="N77" i="2"/>
  <c r="O52" i="2"/>
  <c r="O113" i="2"/>
  <c r="O235" i="2"/>
  <c r="N184" i="8"/>
  <c r="M128" i="8"/>
  <c r="M37" i="2"/>
  <c r="O132" i="2"/>
  <c r="N140" i="2"/>
  <c r="N182" i="8"/>
  <c r="M123" i="8"/>
  <c r="M27" i="8"/>
  <c r="M39" i="8"/>
  <c r="M77" i="8"/>
  <c r="N144" i="2"/>
  <c r="N75" i="8"/>
  <c r="N65" i="8"/>
  <c r="O119" i="8"/>
  <c r="O39" i="8"/>
  <c r="M194" i="8"/>
  <c r="O84" i="2"/>
  <c r="N38" i="2"/>
  <c r="O164" i="2"/>
  <c r="O18" i="8"/>
  <c r="O60" i="8"/>
  <c r="N20" i="8"/>
  <c r="N155" i="2"/>
  <c r="N194" i="2"/>
  <c r="O183" i="2"/>
  <c r="M56" i="8"/>
  <c r="N38" i="8"/>
  <c r="M152" i="8"/>
  <c r="O35" i="2"/>
  <c r="N305" i="2"/>
  <c r="N89" i="2"/>
  <c r="N194" i="8"/>
  <c r="N116" i="8"/>
  <c r="N27" i="8"/>
  <c r="N88" i="2"/>
  <c r="N66" i="2"/>
  <c r="N78" i="2"/>
  <c r="N131" i="8"/>
  <c r="N83" i="8"/>
  <c r="O166" i="8"/>
  <c r="N19" i="8"/>
  <c r="O71" i="2"/>
  <c r="O106" i="2"/>
  <c r="N18" i="8"/>
  <c r="O117" i="8"/>
  <c r="N89" i="8"/>
  <c r="M40" i="2"/>
  <c r="N70" i="2"/>
  <c r="N162" i="2"/>
  <c r="O284" i="2"/>
  <c r="M185" i="8"/>
  <c r="N71" i="8"/>
  <c r="O162" i="8"/>
  <c r="O143" i="8"/>
  <c r="M139" i="2"/>
  <c r="O89" i="2"/>
  <c r="N95" i="2"/>
  <c r="N120" i="2"/>
  <c r="O82" i="2"/>
  <c r="M85" i="8"/>
  <c r="N48" i="8"/>
  <c r="O171" i="2"/>
  <c r="N149" i="8"/>
  <c r="M61" i="8"/>
  <c r="N69" i="8"/>
  <c r="M139" i="8"/>
  <c r="M103" i="8"/>
  <c r="N52" i="2"/>
  <c r="N132" i="2"/>
  <c r="N92" i="2"/>
  <c r="N275" i="2"/>
  <c r="O139" i="2"/>
  <c r="O184" i="2"/>
  <c r="N131" i="2"/>
  <c r="O49" i="2"/>
  <c r="N166" i="2"/>
  <c r="O157" i="8"/>
  <c r="M33" i="2"/>
  <c r="N71" i="2"/>
  <c r="O118" i="2"/>
  <c r="O66" i="2"/>
  <c r="O78" i="2"/>
  <c r="M41" i="8"/>
  <c r="M35" i="2"/>
  <c r="N49" i="2"/>
  <c r="O58" i="8"/>
  <c r="N117" i="8"/>
  <c r="M93" i="8"/>
  <c r="O16" i="8"/>
  <c r="N175" i="2"/>
  <c r="O211" i="2"/>
  <c r="O190" i="2"/>
  <c r="O74" i="2"/>
  <c r="O73" i="2"/>
  <c r="O115" i="2"/>
  <c r="N119" i="8"/>
  <c r="N91" i="8"/>
  <c r="M302" i="2"/>
  <c r="O55" i="2"/>
  <c r="N115" i="2"/>
  <c r="N144" i="8"/>
  <c r="N181" i="2"/>
  <c r="M132" i="8"/>
  <c r="O88" i="2"/>
  <c r="O27" i="2"/>
  <c r="O16" i="2"/>
  <c r="M18" i="2"/>
  <c r="N160" i="2"/>
  <c r="O130" i="2"/>
  <c r="N129" i="8"/>
  <c r="O170" i="2"/>
  <c r="O140" i="2"/>
  <c r="N152" i="2"/>
  <c r="O98" i="2"/>
  <c r="O247" i="2"/>
  <c r="N148" i="2"/>
  <c r="N62" i="8"/>
  <c r="O151" i="8"/>
  <c r="O132" i="8"/>
  <c r="M107" i="8"/>
  <c r="M83" i="8"/>
  <c r="N196" i="8"/>
  <c r="M16" i="2"/>
  <c r="M156" i="2"/>
  <c r="M129" i="8"/>
  <c r="N133" i="2"/>
  <c r="N169" i="2"/>
  <c r="N292" i="2"/>
  <c r="N98" i="2"/>
  <c r="N247" i="2"/>
  <c r="O135" i="2"/>
  <c r="N47" i="2"/>
  <c r="N175" i="8"/>
  <c r="N107" i="8"/>
  <c r="M46" i="8"/>
  <c r="O149" i="8"/>
  <c r="M131" i="8"/>
  <c r="O105" i="8"/>
  <c r="O81" i="8"/>
  <c r="O18" i="2"/>
  <c r="O193" i="2"/>
  <c r="O108" i="8"/>
  <c r="O42" i="2"/>
  <c r="N27" i="2"/>
  <c r="O92" i="2"/>
  <c r="O17" i="2"/>
  <c r="N156" i="2"/>
  <c r="N105" i="8"/>
  <c r="M133" i="2"/>
  <c r="O178" i="2"/>
  <c r="O110" i="2"/>
  <c r="N129" i="2"/>
  <c r="O160" i="2"/>
  <c r="O146" i="2"/>
  <c r="N138" i="8"/>
  <c r="N50" i="8"/>
  <c r="M129" i="2"/>
  <c r="M64" i="2"/>
  <c r="O122" i="2"/>
  <c r="M144" i="8"/>
  <c r="O303" i="2"/>
  <c r="O258" i="2"/>
  <c r="N122" i="2"/>
  <c r="M196" i="8"/>
  <c r="M175" i="8"/>
  <c r="O30" i="2"/>
  <c r="N100" i="2"/>
  <c r="O39" i="2"/>
  <c r="N67" i="2"/>
  <c r="M39" i="2"/>
  <c r="N303" i="2"/>
  <c r="N258" i="2"/>
  <c r="N96" i="8"/>
  <c r="M69" i="8"/>
  <c r="O96" i="8"/>
  <c r="O47" i="2"/>
  <c r="N97" i="2"/>
  <c r="M172" i="8"/>
  <c r="N167" i="8"/>
  <c r="N95" i="8"/>
  <c r="M68" i="8"/>
  <c r="M166" i="8"/>
  <c r="O156" i="8"/>
  <c r="M71" i="8"/>
  <c r="O22" i="8"/>
  <c r="M170" i="2"/>
  <c r="M32" i="2"/>
  <c r="M138" i="8"/>
  <c r="M90" i="8"/>
  <c r="N161" i="2"/>
  <c r="N170" i="8"/>
  <c r="N136" i="8"/>
  <c r="N47" i="8"/>
  <c r="O100" i="8"/>
  <c r="M59" i="2"/>
  <c r="M150" i="8"/>
  <c r="O47" i="8"/>
  <c r="O255" i="2"/>
  <c r="O150" i="8"/>
  <c r="O310" i="2"/>
  <c r="O91" i="2"/>
  <c r="M126" i="8"/>
  <c r="N310" i="2"/>
  <c r="N83" i="2"/>
  <c r="N255" i="2"/>
  <c r="O95" i="2"/>
  <c r="N102" i="8"/>
  <c r="M20" i="8"/>
  <c r="N37" i="8"/>
  <c r="M112" i="8"/>
  <c r="N202" i="8"/>
  <c r="M45" i="7" s="1"/>
  <c r="O159" i="2"/>
  <c r="O59" i="2"/>
  <c r="N31" i="8"/>
  <c r="O148" i="8"/>
  <c r="O49" i="8"/>
  <c r="O55" i="8"/>
  <c r="N44" i="2"/>
  <c r="O14" i="2"/>
  <c r="N72" i="2"/>
  <c r="O24" i="2"/>
  <c r="N159" i="2"/>
  <c r="O60" i="2"/>
  <c r="O67" i="2"/>
  <c r="O134" i="2"/>
  <c r="M180" i="8"/>
  <c r="N180" i="8"/>
  <c r="M55" i="8"/>
  <c r="O22" i="2"/>
  <c r="M56" i="2"/>
  <c r="N22" i="2"/>
  <c r="M147" i="2"/>
  <c r="O79" i="2"/>
  <c r="N14" i="2"/>
  <c r="M221" i="2"/>
  <c r="M72" i="2"/>
  <c r="M20" i="2"/>
  <c r="M114" i="8"/>
  <c r="O44" i="2"/>
  <c r="O266" i="2"/>
  <c r="N178" i="8"/>
  <c r="N67" i="8"/>
  <c r="O114" i="2"/>
  <c r="O287" i="2"/>
  <c r="N266" i="2"/>
  <c r="O177" i="2"/>
  <c r="N191" i="2"/>
  <c r="N20" i="2"/>
  <c r="O299" i="2"/>
  <c r="O34" i="2"/>
  <c r="O138" i="2"/>
  <c r="O48" i="2"/>
  <c r="N299" i="2"/>
  <c r="N233" i="2"/>
  <c r="N114" i="2"/>
  <c r="N287" i="2"/>
  <c r="N123" i="2"/>
  <c r="N103" i="2"/>
  <c r="N190" i="8"/>
  <c r="O124" i="8"/>
  <c r="O178" i="8"/>
  <c r="M102" i="8"/>
  <c r="M67" i="8"/>
  <c r="N90" i="8"/>
  <c r="M181" i="2"/>
  <c r="M188" i="8"/>
  <c r="M170" i="8"/>
  <c r="N188" i="8"/>
  <c r="N114" i="8"/>
  <c r="N88" i="8"/>
  <c r="M63" i="8"/>
  <c r="M34" i="8"/>
  <c r="M80" i="8"/>
  <c r="O34" i="8"/>
  <c r="M79" i="2"/>
  <c r="M24" i="2"/>
  <c r="O246" i="2"/>
  <c r="O112" i="2"/>
  <c r="N184" i="2"/>
  <c r="N157" i="2"/>
  <c r="N145" i="2"/>
  <c r="N90" i="2"/>
  <c r="N92" i="8"/>
  <c r="M53" i="8"/>
  <c r="M31" i="8"/>
  <c r="N63" i="8"/>
  <c r="O161" i="8"/>
  <c r="M100" i="8"/>
  <c r="M100" i="2"/>
  <c r="M158" i="2"/>
  <c r="M168" i="2"/>
  <c r="M186" i="2"/>
  <c r="O37" i="8"/>
  <c r="N156" i="8"/>
  <c r="N245" i="2"/>
  <c r="M196" i="2"/>
  <c r="N246" i="2"/>
  <c r="N280" i="2"/>
  <c r="N29" i="2"/>
  <c r="N17" i="8"/>
  <c r="O175" i="2"/>
  <c r="O227" i="2"/>
  <c r="O236" i="2"/>
  <c r="O155" i="2"/>
  <c r="O194" i="2"/>
  <c r="O288" i="2"/>
  <c r="N135" i="2"/>
  <c r="N84" i="2"/>
  <c r="N183" i="2"/>
  <c r="O157" i="2"/>
  <c r="N108" i="8"/>
  <c r="M49" i="8"/>
  <c r="N59" i="8"/>
  <c r="O29" i="8"/>
  <c r="N260" i="2"/>
  <c r="N26" i="8"/>
  <c r="O272" i="2"/>
  <c r="M26" i="8"/>
  <c r="M29" i="2"/>
  <c r="M73" i="2"/>
  <c r="O174" i="8"/>
  <c r="O190" i="8"/>
  <c r="O204" i="2"/>
  <c r="M36" i="2"/>
  <c r="O254" i="2"/>
  <c r="N176" i="2"/>
  <c r="N288" i="2"/>
  <c r="M64" i="8"/>
  <c r="N254" i="2"/>
  <c r="O137" i="2"/>
  <c r="N179" i="8"/>
  <c r="M45" i="8"/>
  <c r="N54" i="8"/>
  <c r="M51" i="2"/>
  <c r="N36" i="2"/>
  <c r="N64" i="8"/>
  <c r="N262" i="2"/>
  <c r="O108" i="2"/>
  <c r="O298" i="2"/>
  <c r="N60" i="2"/>
  <c r="N118" i="2"/>
  <c r="N171" i="2"/>
  <c r="N146" i="2"/>
  <c r="N146" i="8"/>
  <c r="M62" i="8"/>
  <c r="M43" i="8"/>
  <c r="M164" i="8"/>
  <c r="M92" i="8"/>
  <c r="M191" i="2"/>
  <c r="M167" i="2"/>
  <c r="O307" i="2"/>
  <c r="N298" i="2"/>
  <c r="N112" i="2"/>
  <c r="N108" i="2"/>
  <c r="O121" i="2"/>
  <c r="N168" i="2"/>
  <c r="O103" i="2"/>
  <c r="N137" i="2"/>
  <c r="N193" i="2"/>
  <c r="M16" i="8"/>
  <c r="O164" i="8"/>
  <c r="M148" i="8"/>
  <c r="O76" i="8"/>
  <c r="O248" i="2"/>
  <c r="O167" i="2"/>
  <c r="O99" i="2"/>
  <c r="M77" i="2"/>
  <c r="O147" i="2"/>
  <c r="O185" i="2"/>
  <c r="O155" i="8"/>
  <c r="O280" i="2"/>
  <c r="O45" i="8"/>
  <c r="N13" i="2"/>
  <c r="M13" i="2"/>
  <c r="M189" i="2"/>
  <c r="O189" i="2"/>
  <c r="N189" i="2"/>
  <c r="M12" i="2"/>
  <c r="N313" i="2"/>
  <c r="M40" i="1" s="1"/>
  <c r="M86" i="8"/>
  <c r="N86" i="8"/>
  <c r="O86" i="8"/>
  <c r="N110" i="8"/>
  <c r="M110" i="8"/>
  <c r="O110" i="8"/>
  <c r="M134" i="8"/>
  <c r="N134" i="8"/>
  <c r="O134" i="8"/>
  <c r="M171" i="8"/>
  <c r="O171" i="8"/>
  <c r="M195" i="8"/>
  <c r="O195" i="8"/>
  <c r="N141" i="2"/>
  <c r="O102" i="2"/>
  <c r="N66" i="8"/>
  <c r="M86" i="2"/>
  <c r="N102" i="2"/>
  <c r="M125" i="2"/>
  <c r="N125" i="2"/>
  <c r="M142" i="2"/>
  <c r="N182" i="2"/>
  <c r="O182" i="2"/>
  <c r="M182" i="2"/>
  <c r="O66" i="8"/>
  <c r="N87" i="8"/>
  <c r="O87" i="8"/>
  <c r="M87" i="8"/>
  <c r="O99" i="8"/>
  <c r="M99" i="8"/>
  <c r="O111" i="8"/>
  <c r="N111" i="8"/>
  <c r="M147" i="8"/>
  <c r="O21" i="8"/>
  <c r="N21" i="8"/>
  <c r="M21" i="8"/>
  <c r="M225" i="2"/>
  <c r="O225" i="2"/>
  <c r="N324" i="2"/>
  <c r="O98" i="8"/>
  <c r="N104" i="2"/>
  <c r="N296" i="2"/>
  <c r="O86" i="2"/>
  <c r="O125" i="2"/>
  <c r="N123" i="8"/>
  <c r="M68" i="2"/>
  <c r="O68" i="2"/>
  <c r="M152" i="2"/>
  <c r="O59" i="8"/>
  <c r="O165" i="8"/>
  <c r="M165" i="8"/>
  <c r="N165" i="8"/>
  <c r="M189" i="8"/>
  <c r="O189" i="8"/>
  <c r="N244" i="2"/>
  <c r="M244" i="2"/>
  <c r="O12" i="2"/>
  <c r="O270" i="2"/>
  <c r="N225" i="2"/>
  <c r="N122" i="8"/>
  <c r="M96" i="2"/>
  <c r="O96" i="2"/>
  <c r="O104" i="2"/>
  <c r="M128" i="2"/>
  <c r="M161" i="2"/>
  <c r="N268" i="2"/>
  <c r="M268" i="2"/>
  <c r="N270" i="2"/>
  <c r="O83" i="2"/>
  <c r="O75" i="8"/>
  <c r="M41" i="2"/>
  <c r="O41" i="2"/>
  <c r="M50" i="2"/>
  <c r="O111" i="2"/>
  <c r="N111" i="2"/>
  <c r="N119" i="2"/>
  <c r="O119" i="2"/>
  <c r="M153" i="2"/>
  <c r="O153" i="2"/>
  <c r="O51" i="8"/>
  <c r="O79" i="8"/>
  <c r="N79" i="8"/>
  <c r="O115" i="8"/>
  <c r="M115" i="8"/>
  <c r="N127" i="8"/>
  <c r="O127" i="8"/>
  <c r="M293" i="2"/>
  <c r="O293" i="2"/>
  <c r="O116" i="2"/>
  <c r="O61" i="2"/>
  <c r="M61" i="2"/>
  <c r="N61" i="2"/>
  <c r="M15" i="8"/>
  <c r="O159" i="8"/>
  <c r="M159" i="8"/>
  <c r="N159" i="8"/>
  <c r="M183" i="8"/>
  <c r="O183" i="8"/>
  <c r="M232" i="2"/>
  <c r="N232" i="2"/>
  <c r="O212" i="2"/>
  <c r="N212" i="2"/>
  <c r="N126" i="2"/>
  <c r="M126" i="2"/>
  <c r="M122" i="8"/>
  <c r="O13" i="2"/>
  <c r="N149" i="2"/>
  <c r="O64" i="2"/>
  <c r="N171" i="8"/>
  <c r="N29" i="8"/>
  <c r="N23" i="2"/>
  <c r="N154" i="2"/>
  <c r="O154" i="2"/>
  <c r="M178" i="2"/>
  <c r="O44" i="8"/>
  <c r="M44" i="8"/>
  <c r="N141" i="8"/>
  <c r="N318" i="2"/>
  <c r="M45" i="1" s="1"/>
  <c r="N65" i="2"/>
  <c r="N93" i="2"/>
  <c r="N76" i="2"/>
  <c r="O46" i="2"/>
  <c r="M282" i="2"/>
  <c r="O282" i="2"/>
  <c r="O220" i="2"/>
  <c r="M220" i="2"/>
  <c r="N220" i="2"/>
  <c r="M57" i="2"/>
  <c r="N12" i="2"/>
  <c r="N85" i="2"/>
  <c r="M76" i="2"/>
  <c r="N46" i="2"/>
  <c r="O65" i="2"/>
  <c r="N195" i="8"/>
  <c r="N74" i="8"/>
  <c r="N51" i="8"/>
  <c r="N15" i="8"/>
  <c r="N208" i="8" s="1"/>
  <c r="M51" i="7" s="1"/>
  <c r="O54" i="2"/>
  <c r="M54" i="2"/>
  <c r="N54" i="2"/>
  <c r="O153" i="8"/>
  <c r="M153" i="8"/>
  <c r="N153" i="8"/>
  <c r="M177" i="8"/>
  <c r="O177" i="8"/>
  <c r="M85" i="2"/>
  <c r="N317" i="2"/>
  <c r="M44" i="1" s="1"/>
  <c r="M146" i="8"/>
  <c r="M74" i="8"/>
  <c r="O107" i="2"/>
  <c r="M107" i="2"/>
  <c r="M123" i="2"/>
  <c r="O149" i="2"/>
  <c r="M165" i="2"/>
  <c r="M173" i="2"/>
  <c r="O173" i="2"/>
  <c r="O179" i="2"/>
  <c r="O309" i="2"/>
  <c r="N309" i="2"/>
  <c r="M218" i="2"/>
  <c r="O218" i="2"/>
  <c r="O93" i="2"/>
  <c r="M116" i="2"/>
  <c r="M141" i="2"/>
  <c r="M188" i="2"/>
  <c r="O188" i="2"/>
  <c r="M308" i="2"/>
  <c r="O308" i="2"/>
  <c r="N199" i="2"/>
  <c r="N289" i="2"/>
  <c r="O131" i="2"/>
  <c r="N243" i="2"/>
  <c r="N252" i="2"/>
  <c r="M35" i="8"/>
  <c r="N61" i="8"/>
  <c r="N43" i="8"/>
  <c r="M161" i="8"/>
  <c r="M155" i="8"/>
  <c r="M75" i="2"/>
  <c r="M101" i="2"/>
  <c r="M138" i="2"/>
  <c r="M176" i="2"/>
  <c r="M187" i="2"/>
  <c r="O35" i="8"/>
  <c r="O50" i="8"/>
  <c r="O65" i="8"/>
  <c r="M297" i="2"/>
  <c r="M290" i="2"/>
  <c r="N277" i="2"/>
  <c r="N265" i="2"/>
  <c r="N241" i="2"/>
  <c r="N234" i="2"/>
  <c r="N209" i="2"/>
  <c r="M195" i="2"/>
  <c r="M17" i="2"/>
  <c r="M273" i="2"/>
  <c r="M70" i="2"/>
  <c r="O126" i="8"/>
  <c r="O78" i="8"/>
  <c r="O262" i="2"/>
  <c r="O206" i="2"/>
  <c r="N134" i="2"/>
  <c r="M30" i="8"/>
  <c r="M121" i="2"/>
  <c r="M127" i="2"/>
  <c r="M307" i="2"/>
  <c r="N301" i="2"/>
  <c r="O257" i="2"/>
  <c r="M81" i="2"/>
  <c r="N53" i="8"/>
  <c r="O23" i="8"/>
  <c r="O46" i="8"/>
  <c r="O185" i="8"/>
  <c r="O197" i="8"/>
  <c r="M199" i="2"/>
  <c r="M236" i="2"/>
  <c r="M267" i="2"/>
  <c r="M243" i="2"/>
  <c r="M145" i="2"/>
  <c r="M252" i="2"/>
  <c r="O290" i="2"/>
  <c r="O267" i="2"/>
  <c r="N163" i="2"/>
  <c r="O127" i="2"/>
  <c r="O144" i="2"/>
  <c r="M23" i="8"/>
  <c r="M120" i="8"/>
  <c r="M88" i="8"/>
  <c r="M257" i="2"/>
  <c r="O187" i="2"/>
  <c r="M22" i="8"/>
  <c r="O173" i="8" l="1"/>
  <c r="M141" i="8"/>
  <c r="N314" i="2"/>
  <c r="M41" i="1" s="1"/>
  <c r="O147" i="8"/>
  <c r="N36" i="8"/>
  <c r="M136" i="2"/>
  <c r="N203" i="8"/>
  <c r="M46" i="7" s="1"/>
  <c r="O166" i="2"/>
  <c r="O180" i="2"/>
  <c r="M24" i="8"/>
  <c r="N192" i="8"/>
  <c r="O75" i="2"/>
  <c r="O250" i="2"/>
  <c r="M58" i="2"/>
  <c r="M174" i="2"/>
  <c r="M180" i="2"/>
  <c r="O160" i="8"/>
  <c r="N206" i="8"/>
  <c r="M49" i="7" s="1"/>
  <c r="N200" i="8"/>
  <c r="M43" i="7" s="1"/>
  <c r="N99" i="2"/>
  <c r="N105" i="2"/>
  <c r="O136" i="2"/>
  <c r="M84" i="8"/>
  <c r="N63" i="2"/>
  <c r="N62" i="2"/>
  <c r="O31" i="2"/>
  <c r="M54" i="8"/>
  <c r="M109" i="8"/>
  <c r="O158" i="2"/>
  <c r="N104" i="8"/>
  <c r="N42" i="8"/>
  <c r="N174" i="2"/>
  <c r="N319" i="2"/>
  <c r="M46" i="1" s="1"/>
  <c r="N185" i="2"/>
  <c r="N201" i="8"/>
  <c r="M44" i="7" s="1"/>
  <c r="O56" i="2"/>
  <c r="N186" i="8"/>
  <c r="M192" i="2"/>
  <c r="N109" i="8"/>
  <c r="N204" i="2"/>
  <c r="O198" i="2"/>
  <c r="M186" i="8"/>
  <c r="N209" i="8"/>
  <c r="M52" i="7" s="1"/>
  <c r="N69" i="2"/>
  <c r="M135" i="8"/>
  <c r="N25" i="2"/>
  <c r="O292" i="2"/>
  <c r="M25" i="2"/>
  <c r="N87" i="2"/>
  <c r="O117" i="2"/>
  <c r="N256" i="2"/>
  <c r="O48" i="8"/>
  <c r="N198" i="2"/>
  <c r="N172" i="8"/>
  <c r="N316" i="2"/>
  <c r="M43" i="1" s="1"/>
  <c r="M53" i="1" s="1"/>
  <c r="N210" i="2"/>
  <c r="N205" i="8"/>
  <c r="M48" i="7" s="1"/>
  <c r="O142" i="2"/>
  <c r="O69" i="2"/>
  <c r="O105" i="2"/>
  <c r="N322" i="2"/>
  <c r="M49" i="1" s="1"/>
  <c r="M179" i="8"/>
  <c r="O286" i="2"/>
  <c r="N192" i="2"/>
  <c r="O148" i="2"/>
  <c r="M80" i="2"/>
  <c r="M130" i="2"/>
  <c r="M109" i="2"/>
  <c r="N97" i="8"/>
  <c r="O274" i="2"/>
  <c r="O238" i="2"/>
  <c r="N286" i="2"/>
  <c r="O210" i="2"/>
  <c r="O217" i="2"/>
  <c r="M276" i="2"/>
  <c r="N204" i="8"/>
  <c r="M47" i="7" s="1"/>
  <c r="O135" i="8"/>
  <c r="N124" i="2"/>
  <c r="N72" i="8"/>
  <c r="M172" i="2"/>
  <c r="N84" i="8"/>
  <c r="N172" i="2"/>
  <c r="O87" i="2"/>
  <c r="O19" i="2"/>
  <c r="O91" i="8"/>
  <c r="N274" i="2"/>
  <c r="N58" i="2"/>
  <c r="O57" i="2"/>
  <c r="O36" i="8"/>
  <c r="M43" i="2"/>
  <c r="M72" i="8"/>
  <c r="M117" i="2"/>
  <c r="N19" i="2"/>
  <c r="N24" i="8"/>
  <c r="M173" i="8"/>
  <c r="M124" i="2"/>
  <c r="N179" i="2"/>
  <c r="N207" i="8"/>
  <c r="M50" i="7" s="1"/>
  <c r="N320" i="2"/>
  <c r="M47" i="1" s="1"/>
  <c r="N315" i="2"/>
  <c r="M42" i="1" s="1"/>
  <c r="M52" i="1" s="1"/>
  <c r="N321" i="2"/>
  <c r="M48" i="1" s="1"/>
  <c r="M98" i="8"/>
  <c r="M17" i="8"/>
  <c r="O81" i="2"/>
  <c r="M78" i="8"/>
  <c r="N53" i="2"/>
  <c r="O53" i="2"/>
  <c r="O43" i="2"/>
  <c r="N31" i="2"/>
  <c r="N37" i="2"/>
  <c r="M160" i="8"/>
  <c r="O104" i="8"/>
  <c r="M42" i="8"/>
  <c r="N237" i="2"/>
  <c r="N323" i="2"/>
  <c r="M50" i="1" s="1"/>
  <c r="N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 Customer</author>
  </authors>
  <commentList>
    <comment ref="K11" authorId="0" shapeId="0" xr:uid="{23127381-FB07-46D0-82E0-3EB36E237262}">
      <text>
        <r>
          <rPr>
            <sz val="9"/>
            <color indexed="10"/>
            <rFont val="ＭＳ Ｐゴシック"/>
            <family val="3"/>
            <charset val="128"/>
          </rPr>
          <t>右記の認証番号を入力</t>
        </r>
      </text>
    </comment>
    <comment ref="C23" authorId="0" shapeId="0" xr:uid="{5E498C46-702F-4D35-822C-994090EC4E48}">
      <text>
        <r>
          <rPr>
            <sz val="9"/>
            <color indexed="10"/>
            <rFont val="ＭＳ Ｐゴシック"/>
            <family val="3"/>
            <charset val="128"/>
          </rPr>
          <t>出荷証明書の宛先に指定がある場合は記入ください。
ない場合は、工務店宛となります。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 Customer</author>
  </authors>
  <commentList>
    <comment ref="K14" authorId="0" shapeId="0" xr:uid="{F72D61BB-882A-4EC5-84AB-8D2ADC2AC67B}">
      <text>
        <r>
          <rPr>
            <sz val="9"/>
            <color indexed="10"/>
            <rFont val="ＭＳ Ｐゴシック"/>
            <family val="3"/>
            <charset val="128"/>
          </rPr>
          <t>右記の認証番号を入力</t>
        </r>
      </text>
    </comment>
    <comment ref="C26" authorId="0" shapeId="0" xr:uid="{0FFA40BD-E2A7-452D-97A8-EFBC69C711CE}">
      <text>
        <r>
          <rPr>
            <sz val="9"/>
            <color indexed="10"/>
            <rFont val="ＭＳ Ｐゴシック"/>
            <family val="3"/>
            <charset val="128"/>
          </rPr>
          <t>出荷証明書の宛先に指定がある場合は記入ください。
ない場合は、工務店宛となります。</t>
        </r>
      </text>
    </comment>
  </commentList>
</comments>
</file>

<file path=xl/sharedStrings.xml><?xml version="1.0" encoding="utf-8"?>
<sst xmlns="http://schemas.openxmlformats.org/spreadsheetml/2006/main" count="733" uniqueCount="482">
  <si>
    <t>記</t>
    <rPh sb="0" eb="1">
      <t>キ</t>
    </rPh>
    <phoneticPr fontId="8"/>
  </si>
  <si>
    <t>３</t>
  </si>
  <si>
    <t>４</t>
  </si>
  <si>
    <t>５</t>
  </si>
  <si>
    <t>６</t>
  </si>
  <si>
    <t>Ⅰ　針葉樹構造用製材：乙種（柱等縦使い）</t>
  </si>
  <si>
    <t>Ⅱ　針葉樹構造用製材：甲種（梁、桁等横使い）</t>
  </si>
  <si>
    <t>Ⅲ　針葉樹造作用製材（敷居、鴨居等造作）</t>
  </si>
  <si>
    <t>Ⅴ　集成材</t>
  </si>
  <si>
    <t>Ⅵ　フローリング</t>
  </si>
  <si>
    <t>Ⅶ　家具、建具、小木工品</t>
  </si>
  <si>
    <t>単位</t>
    <rPh sb="0" eb="2">
      <t>タンイ</t>
    </rPh>
    <phoneticPr fontId="6"/>
  </si>
  <si>
    <t>信州木材認証製品センター理事長　　殿</t>
  </si>
  <si>
    <t>印</t>
  </si>
  <si>
    <t>（様式５-１号）</t>
    <rPh sb="1" eb="3">
      <t>ヨウシキ</t>
    </rPh>
    <rPh sb="6" eb="7">
      <t>３ゴウ</t>
    </rPh>
    <phoneticPr fontId="8"/>
  </si>
  <si>
    <t>信州木材認証製品出荷証明書交付申請書</t>
    <rPh sb="0" eb="2">
      <t>シンシュウ</t>
    </rPh>
    <rPh sb="2" eb="4">
      <t>モクザイ</t>
    </rPh>
    <rPh sb="4" eb="6">
      <t>ニンショウ</t>
    </rPh>
    <rPh sb="6" eb="8">
      <t>セイヒン</t>
    </rPh>
    <rPh sb="8" eb="10">
      <t>シュッカ</t>
    </rPh>
    <rPh sb="10" eb="13">
      <t>ショウメイショ</t>
    </rPh>
    <rPh sb="13" eb="15">
      <t>コウフ</t>
    </rPh>
    <rPh sb="15" eb="17">
      <t>シンセイ</t>
    </rPh>
    <rPh sb="17" eb="18">
      <t>ショ</t>
    </rPh>
    <phoneticPr fontId="6"/>
  </si>
  <si>
    <t>信州木材認証製品センター理事長　　殿</t>
    <rPh sb="0" eb="2">
      <t>シンシュウ</t>
    </rPh>
    <rPh sb="2" eb="4">
      <t>モクザイ</t>
    </rPh>
    <rPh sb="4" eb="6">
      <t>ニンショウ</t>
    </rPh>
    <rPh sb="6" eb="8">
      <t>セイヒン</t>
    </rPh>
    <rPh sb="12" eb="14">
      <t>リジ</t>
    </rPh>
    <rPh sb="14" eb="15">
      <t>チョウ</t>
    </rPh>
    <rPh sb="17" eb="18">
      <t>ドノ</t>
    </rPh>
    <phoneticPr fontId="6"/>
  </si>
  <si>
    <t>（認証工場）</t>
    <rPh sb="1" eb="3">
      <t>ニンショウ</t>
    </rPh>
    <rPh sb="3" eb="5">
      <t>コウジョウ</t>
    </rPh>
    <phoneticPr fontId="6"/>
  </si>
  <si>
    <t>認証番号　：</t>
    <rPh sb="0" eb="2">
      <t>ニンショウ</t>
    </rPh>
    <rPh sb="2" eb="4">
      <t>バンゴウ</t>
    </rPh>
    <phoneticPr fontId="6"/>
  </si>
  <si>
    <t>会　社　名：</t>
    <rPh sb="0" eb="1">
      <t>カイ</t>
    </rPh>
    <rPh sb="2" eb="3">
      <t>シャ</t>
    </rPh>
    <rPh sb="4" eb="5">
      <t>メイ</t>
    </rPh>
    <phoneticPr fontId="6"/>
  </si>
  <si>
    <t>所　在　地：</t>
    <rPh sb="0" eb="1">
      <t>ショ</t>
    </rPh>
    <rPh sb="2" eb="3">
      <t>ザイ</t>
    </rPh>
    <rPh sb="4" eb="5">
      <t>チ</t>
    </rPh>
    <phoneticPr fontId="6"/>
  </si>
  <si>
    <t>代　表　者：</t>
    <rPh sb="0" eb="1">
      <t>ダイ</t>
    </rPh>
    <rPh sb="2" eb="3">
      <t>オモテ</t>
    </rPh>
    <rPh sb="4" eb="5">
      <t>シャ</t>
    </rPh>
    <phoneticPr fontId="6"/>
  </si>
  <si>
    <t>印</t>
    <phoneticPr fontId="6"/>
  </si>
  <si>
    <t>　下記の木材製品は、当社が信州木材製品認証基準に基づき製造した製品であり、自主検査に</t>
    <rPh sb="1" eb="3">
      <t>カキ</t>
    </rPh>
    <rPh sb="4" eb="6">
      <t>モクザイ</t>
    </rPh>
    <rPh sb="6" eb="8">
      <t>セイヒン</t>
    </rPh>
    <rPh sb="10" eb="12">
      <t>トウシャ</t>
    </rPh>
    <rPh sb="13" eb="15">
      <t>シンシュウ</t>
    </rPh>
    <rPh sb="15" eb="17">
      <t>モクザイ</t>
    </rPh>
    <rPh sb="17" eb="19">
      <t>セイヒン</t>
    </rPh>
    <rPh sb="19" eb="21">
      <t>ニンショウ</t>
    </rPh>
    <rPh sb="21" eb="23">
      <t>キジュン</t>
    </rPh>
    <rPh sb="24" eb="25">
      <t>モト</t>
    </rPh>
    <rPh sb="27" eb="29">
      <t>セイゾウ</t>
    </rPh>
    <rPh sb="31" eb="33">
      <t>セイヒン</t>
    </rPh>
    <phoneticPr fontId="6"/>
  </si>
  <si>
    <t>合格しましたので、信州木材認証製品出荷証明書を交付していただきたいので、関係書類等を</t>
    <rPh sb="17" eb="19">
      <t>シュッカ</t>
    </rPh>
    <rPh sb="19" eb="22">
      <t>ショウメイショ</t>
    </rPh>
    <rPh sb="23" eb="25">
      <t>コウフ</t>
    </rPh>
    <phoneticPr fontId="6"/>
  </si>
  <si>
    <t>添えて申請します。</t>
    <phoneticPr fontId="6"/>
  </si>
  <si>
    <t>記</t>
    <rPh sb="0" eb="1">
      <t>キ</t>
    </rPh>
    <phoneticPr fontId="6"/>
  </si>
  <si>
    <t>１</t>
    <phoneticPr fontId="6"/>
  </si>
  <si>
    <t>工 事 名</t>
    <rPh sb="0" eb="1">
      <t>コウ</t>
    </rPh>
    <rPh sb="2" eb="3">
      <t>コト</t>
    </rPh>
    <rPh sb="4" eb="5">
      <t>メイ</t>
    </rPh>
    <phoneticPr fontId="6"/>
  </si>
  <si>
    <t>２</t>
    <phoneticPr fontId="6"/>
  </si>
  <si>
    <t>工事場所</t>
    <rPh sb="0" eb="2">
      <t>コウジ</t>
    </rPh>
    <rPh sb="2" eb="4">
      <t>バショ</t>
    </rPh>
    <phoneticPr fontId="6"/>
  </si>
  <si>
    <t>施工業者</t>
    <rPh sb="0" eb="2">
      <t>セコウ</t>
    </rPh>
    <rPh sb="2" eb="4">
      <t>ギョウシャ</t>
    </rPh>
    <phoneticPr fontId="6"/>
  </si>
  <si>
    <t>納品先業者</t>
    <rPh sb="0" eb="1">
      <t>オサム</t>
    </rPh>
    <rPh sb="1" eb="2">
      <t>シナ</t>
    </rPh>
    <rPh sb="2" eb="3">
      <t>サキ</t>
    </rPh>
    <rPh sb="3" eb="5">
      <t>ギョウシャ</t>
    </rPh>
    <phoneticPr fontId="6"/>
  </si>
  <si>
    <t>認証技術員名</t>
    <rPh sb="0" eb="2">
      <t>ニンショウ</t>
    </rPh>
    <rPh sb="2" eb="5">
      <t>ギジュツイン</t>
    </rPh>
    <rPh sb="5" eb="6">
      <t>メイ</t>
    </rPh>
    <phoneticPr fontId="6"/>
  </si>
  <si>
    <t>県産材産地証明</t>
    <rPh sb="0" eb="1">
      <t>ケン</t>
    </rPh>
    <rPh sb="1" eb="3">
      <t>サンザイ</t>
    </rPh>
    <rPh sb="3" eb="5">
      <t>サンチ</t>
    </rPh>
    <rPh sb="5" eb="7">
      <t>ショウメイ</t>
    </rPh>
    <phoneticPr fontId="6"/>
  </si>
  <si>
    <t>市場の場合（証明書様式１-１）</t>
    <rPh sb="0" eb="2">
      <t>イチバ</t>
    </rPh>
    <rPh sb="3" eb="5">
      <t>バアイ</t>
    </rPh>
    <rPh sb="6" eb="9">
      <t>ショウメイショ</t>
    </rPh>
    <rPh sb="9" eb="11">
      <t>ヨウシキ</t>
    </rPh>
    <phoneticPr fontId="6"/>
  </si>
  <si>
    <t>素材生産業者の場合（証明書様式２）</t>
    <rPh sb="0" eb="2">
      <t>ソザイ</t>
    </rPh>
    <rPh sb="2" eb="4">
      <t>セイサン</t>
    </rPh>
    <rPh sb="4" eb="6">
      <t>ギョウシャ</t>
    </rPh>
    <rPh sb="7" eb="9">
      <t>バアイ</t>
    </rPh>
    <phoneticPr fontId="6"/>
  </si>
  <si>
    <t>日　付</t>
    <rPh sb="0" eb="1">
      <t>ヒ</t>
    </rPh>
    <rPh sb="2" eb="3">
      <t>ヅケ</t>
    </rPh>
    <phoneticPr fontId="6"/>
  </si>
  <si>
    <t>証明書番号</t>
    <rPh sb="0" eb="3">
      <t>ショウメイショ</t>
    </rPh>
    <rPh sb="3" eb="5">
      <t>バンゴウ</t>
    </rPh>
    <phoneticPr fontId="6"/>
  </si>
  <si>
    <t>素材生産業者名</t>
    <rPh sb="0" eb="2">
      <t>ソザイ</t>
    </rPh>
    <rPh sb="2" eb="4">
      <t>セイサン</t>
    </rPh>
    <rPh sb="4" eb="6">
      <t>ギョウシャ</t>
    </rPh>
    <rPh sb="6" eb="7">
      <t>メイ</t>
    </rPh>
    <phoneticPr fontId="6"/>
  </si>
  <si>
    <t>７</t>
    <phoneticPr fontId="6"/>
  </si>
  <si>
    <t>数量（集計）</t>
    <phoneticPr fontId="6"/>
  </si>
  <si>
    <t xml:space="preserve"> ■認証製品</t>
    <phoneticPr fontId="6"/>
  </si>
  <si>
    <t>製品の区分</t>
    <rPh sb="3" eb="5">
      <t>クブン</t>
    </rPh>
    <phoneticPr fontId="6"/>
  </si>
  <si>
    <t>樹種</t>
    <rPh sb="0" eb="2">
      <t>ジュシュ</t>
    </rPh>
    <phoneticPr fontId="6"/>
  </si>
  <si>
    <t>数量</t>
    <phoneticPr fontId="6"/>
  </si>
  <si>
    <t>Ⅳ　針葉樹造作用製材（壁板、家具用原板）</t>
    <rPh sb="14" eb="17">
      <t>カグヨウ</t>
    </rPh>
    <rPh sb="17" eb="18">
      <t>ゲン</t>
    </rPh>
    <rPh sb="18" eb="19">
      <t>イタ</t>
    </rPh>
    <phoneticPr fontId="8"/>
  </si>
  <si>
    <t>Ⅷ　針葉樹接着重ね梁</t>
    <rPh sb="2" eb="5">
      <t>シンヨウジュ</t>
    </rPh>
    <rPh sb="5" eb="7">
      <t>セッチャク</t>
    </rPh>
    <rPh sb="7" eb="8">
      <t>カサ</t>
    </rPh>
    <rPh sb="9" eb="10">
      <t>ハリ</t>
    </rPh>
    <phoneticPr fontId="8"/>
  </si>
  <si>
    <t>Ⅸ　その他　針葉樹下地材</t>
    <rPh sb="4" eb="5">
      <t>タ</t>
    </rPh>
    <rPh sb="6" eb="9">
      <t>シンヨウジュ</t>
    </rPh>
    <rPh sb="9" eb="11">
      <t>シタジ</t>
    </rPh>
    <rPh sb="11" eb="12">
      <t>ザイ</t>
    </rPh>
    <phoneticPr fontId="8"/>
  </si>
  <si>
    <t>　　 〃　 　針葉樹デッキ材</t>
    <rPh sb="7" eb="10">
      <t>シンヨウジュ</t>
    </rPh>
    <rPh sb="13" eb="14">
      <t>ザイ</t>
    </rPh>
    <phoneticPr fontId="8"/>
  </si>
  <si>
    <t>計</t>
    <rPh sb="0" eb="1">
      <t>ケイ</t>
    </rPh>
    <phoneticPr fontId="6"/>
  </si>
  <si>
    <t>８　添付書類</t>
    <rPh sb="2" eb="4">
      <t>テンプ</t>
    </rPh>
    <rPh sb="4" eb="6">
      <t>ショルイ</t>
    </rPh>
    <phoneticPr fontId="6"/>
  </si>
  <si>
    <t>　（１）内　　　訳：別紙「内訳書」のとおり</t>
    <rPh sb="4" eb="5">
      <t>ナイ</t>
    </rPh>
    <rPh sb="8" eb="9">
      <t>ヤク</t>
    </rPh>
    <rPh sb="10" eb="12">
      <t>ベッシ</t>
    </rPh>
    <rPh sb="13" eb="16">
      <t>ウチワケショ</t>
    </rPh>
    <phoneticPr fontId="6"/>
  </si>
  <si>
    <t>（様式５-１-１号）</t>
    <rPh sb="1" eb="3">
      <t>ヨウシキ</t>
    </rPh>
    <rPh sb="8" eb="9">
      <t>３ゴウ</t>
    </rPh>
    <phoneticPr fontId="8"/>
  </si>
  <si>
    <t>内　　訳　　書</t>
    <rPh sb="0" eb="1">
      <t>ウチ</t>
    </rPh>
    <rPh sb="3" eb="4">
      <t>ヤク</t>
    </rPh>
    <rPh sb="6" eb="7">
      <t>ショ</t>
    </rPh>
    <phoneticPr fontId="6"/>
  </si>
  <si>
    <t>工 事 名：</t>
    <rPh sb="0" eb="1">
      <t>コウ</t>
    </rPh>
    <rPh sb="2" eb="3">
      <t>コト</t>
    </rPh>
    <rPh sb="4" eb="5">
      <t>メイ</t>
    </rPh>
    <phoneticPr fontId="12"/>
  </si>
  <si>
    <t>工事場所：</t>
    <rPh sb="0" eb="2">
      <t>コウジ</t>
    </rPh>
    <rPh sb="2" eb="4">
      <t>バショ</t>
    </rPh>
    <phoneticPr fontId="12"/>
  </si>
  <si>
    <t>№</t>
    <phoneticPr fontId="6"/>
  </si>
  <si>
    <t>認証
品目№</t>
    <rPh sb="0" eb="2">
      <t>ニンショウ</t>
    </rPh>
    <rPh sb="3" eb="5">
      <t>ヒンモク</t>
    </rPh>
    <phoneticPr fontId="12"/>
  </si>
  <si>
    <t>認証品目</t>
    <rPh sb="0" eb="2">
      <t>ニンショウ</t>
    </rPh>
    <rPh sb="2" eb="4">
      <t>ヒンモク</t>
    </rPh>
    <phoneticPr fontId="6"/>
  </si>
  <si>
    <t>樹　種</t>
    <rPh sb="0" eb="1">
      <t>キ</t>
    </rPh>
    <rPh sb="2" eb="3">
      <t>タネ</t>
    </rPh>
    <phoneticPr fontId="6"/>
  </si>
  <si>
    <t>乾燥</t>
    <rPh sb="0" eb="2">
      <t>カンソウ</t>
    </rPh>
    <phoneticPr fontId="12"/>
  </si>
  <si>
    <t>等級</t>
    <rPh sb="0" eb="2">
      <t>トウキュウ</t>
    </rPh>
    <phoneticPr fontId="12"/>
  </si>
  <si>
    <t>種　　類</t>
    <phoneticPr fontId="12"/>
  </si>
  <si>
    <t>寸　法(㎜)</t>
    <rPh sb="0" eb="1">
      <t>スン</t>
    </rPh>
    <rPh sb="2" eb="3">
      <t>ホウ</t>
    </rPh>
    <phoneticPr fontId="6"/>
  </si>
  <si>
    <t>数量</t>
    <rPh sb="0" eb="1">
      <t>カズ</t>
    </rPh>
    <rPh sb="1" eb="2">
      <t>リョウ</t>
    </rPh>
    <phoneticPr fontId="6"/>
  </si>
  <si>
    <t>単位</t>
    <rPh sb="0" eb="2">
      <t>タンイ</t>
    </rPh>
    <phoneticPr fontId="12"/>
  </si>
  <si>
    <t>材　積</t>
    <rPh sb="0" eb="1">
      <t>ザイ</t>
    </rPh>
    <rPh sb="2" eb="3">
      <t>セキ</t>
    </rPh>
    <phoneticPr fontId="6"/>
  </si>
  <si>
    <t>備考</t>
    <rPh sb="0" eb="1">
      <t>ソナエ</t>
    </rPh>
    <rPh sb="1" eb="2">
      <t>コウ</t>
    </rPh>
    <phoneticPr fontId="6"/>
  </si>
  <si>
    <t>材長</t>
    <rPh sb="0" eb="1">
      <t>ザイ</t>
    </rPh>
    <rPh sb="1" eb="2">
      <t>チョウ</t>
    </rPh>
    <phoneticPr fontId="6"/>
  </si>
  <si>
    <t>短辺</t>
    <rPh sb="0" eb="2">
      <t>タンペン</t>
    </rPh>
    <phoneticPr fontId="6"/>
  </si>
  <si>
    <t>長辺</t>
    <rPh sb="0" eb="2">
      <t>チョウヘン</t>
    </rPh>
    <phoneticPr fontId="6"/>
  </si>
  <si>
    <t>合　　計</t>
    <rPh sb="0" eb="1">
      <t>ゴウ</t>
    </rPh>
    <rPh sb="3" eb="4">
      <t>ケイ</t>
    </rPh>
    <phoneticPr fontId="6"/>
  </si>
  <si>
    <t>Ⅰ 乙種構造材</t>
    <phoneticPr fontId="12"/>
  </si>
  <si>
    <t>㎥</t>
    <phoneticPr fontId="12"/>
  </si>
  <si>
    <t>Ⅱ 甲種構造材</t>
    <phoneticPr fontId="12"/>
  </si>
  <si>
    <t>Ⅲ 造作用製材</t>
    <phoneticPr fontId="12"/>
  </si>
  <si>
    <t>Ⅳ 壁板</t>
    <phoneticPr fontId="12"/>
  </si>
  <si>
    <t>㎡</t>
    <phoneticPr fontId="12"/>
  </si>
  <si>
    <t>Ⅴ 集成材</t>
    <phoneticPr fontId="12"/>
  </si>
  <si>
    <t>Ⅵ フローリング</t>
    <phoneticPr fontId="12"/>
  </si>
  <si>
    <t>Ⅶ 家具･建具･小木工品</t>
    <phoneticPr fontId="12"/>
  </si>
  <si>
    <t>Ⅷ 接着重ね梁</t>
    <phoneticPr fontId="12"/>
  </si>
  <si>
    <t>Ⅸ 針葉樹下地材</t>
    <rPh sb="2" eb="5">
      <t>シンヨウジュ</t>
    </rPh>
    <rPh sb="5" eb="8">
      <t>シタジザイ</t>
    </rPh>
    <phoneticPr fontId="12"/>
  </si>
  <si>
    <t>㎥</t>
    <phoneticPr fontId="12"/>
  </si>
  <si>
    <t>Ⅸ 針葉樹デッキ材</t>
    <rPh sb="2" eb="5">
      <t>シンヨウジュ</t>
    </rPh>
    <rPh sb="8" eb="9">
      <t>ザイ</t>
    </rPh>
    <phoneticPr fontId="12"/>
  </si>
  <si>
    <t>㎥</t>
    <phoneticPr fontId="12"/>
  </si>
  <si>
    <t>㎥</t>
    <phoneticPr fontId="12"/>
  </si>
  <si>
    <t>（様式５-１-３号）</t>
    <rPh sb="1" eb="3">
      <t>ヨウシキ</t>
    </rPh>
    <rPh sb="8" eb="9">
      <t>３ゴウ</t>
    </rPh>
    <phoneticPr fontId="8"/>
  </si>
  <si>
    <t>乾　燥　証　明　書</t>
    <rPh sb="0" eb="1">
      <t>イヌイ</t>
    </rPh>
    <rPh sb="2" eb="3">
      <t>ソウ</t>
    </rPh>
    <rPh sb="4" eb="5">
      <t>アカシ</t>
    </rPh>
    <rPh sb="6" eb="7">
      <t>メイ</t>
    </rPh>
    <rPh sb="8" eb="9">
      <t>ショ</t>
    </rPh>
    <phoneticPr fontId="8"/>
  </si>
  <si>
    <t>（ 乾燥工場 ）</t>
    <rPh sb="2" eb="4">
      <t>カンソウ</t>
    </rPh>
    <rPh sb="4" eb="6">
      <t>コウジョウ</t>
    </rPh>
    <phoneticPr fontId="8"/>
  </si>
  <si>
    <t>住　　　所:</t>
    <rPh sb="0" eb="5">
      <t>ジュウショ</t>
    </rPh>
    <phoneticPr fontId="8"/>
  </si>
  <si>
    <t>名　　　称:</t>
    <rPh sb="0" eb="5">
      <t>メイショウ</t>
    </rPh>
    <phoneticPr fontId="8"/>
  </si>
  <si>
    <t>代表者氏名:</t>
    <rPh sb="0" eb="3">
      <t>ダイヒョウシャ</t>
    </rPh>
    <rPh sb="3" eb="5">
      <t>シメイ</t>
    </rPh>
    <phoneticPr fontId="8"/>
  </si>
  <si>
    <t>下記木材については、当社において乾燥したことを証明します。</t>
    <rPh sb="0" eb="2">
      <t>カキ</t>
    </rPh>
    <rPh sb="2" eb="4">
      <t>モクザイ</t>
    </rPh>
    <rPh sb="10" eb="12">
      <t>トウシャ</t>
    </rPh>
    <rPh sb="16" eb="18">
      <t>カンソウ</t>
    </rPh>
    <rPh sb="23" eb="25">
      <t>ショウメイ</t>
    </rPh>
    <phoneticPr fontId="8"/>
  </si>
  <si>
    <t>工事名</t>
    <rPh sb="0" eb="2">
      <t>コウジ</t>
    </rPh>
    <rPh sb="2" eb="3">
      <t>メイ</t>
    </rPh>
    <phoneticPr fontId="6"/>
  </si>
  <si>
    <t>乾燥製品納品先</t>
    <rPh sb="0" eb="2">
      <t>カンソウ</t>
    </rPh>
    <rPh sb="2" eb="4">
      <t>セイヒン</t>
    </rPh>
    <rPh sb="4" eb="6">
      <t>ノウヒン</t>
    </rPh>
    <rPh sb="6" eb="7">
      <t>サキ</t>
    </rPh>
    <phoneticPr fontId="6"/>
  </si>
  <si>
    <t>使用乾燥機名</t>
    <rPh sb="0" eb="2">
      <t>シヨウ</t>
    </rPh>
    <rPh sb="2" eb="5">
      <t>カンソウキ</t>
    </rPh>
    <phoneticPr fontId="6"/>
  </si>
  <si>
    <t>乾燥実施日</t>
    <rPh sb="0" eb="2">
      <t>カンソウ</t>
    </rPh>
    <rPh sb="2" eb="4">
      <t>ジッシ</t>
    </rPh>
    <rPh sb="4" eb="5">
      <t>ビ</t>
    </rPh>
    <phoneticPr fontId="8"/>
  </si>
  <si>
    <t>乾燥終了日</t>
    <rPh sb="0" eb="2">
      <t>カンソウ</t>
    </rPh>
    <rPh sb="2" eb="5">
      <t>シュウリョウビ</t>
    </rPh>
    <phoneticPr fontId="8"/>
  </si>
  <si>
    <t>乾燥温度</t>
    <rPh sb="0" eb="2">
      <t>カンソウ</t>
    </rPh>
    <rPh sb="2" eb="4">
      <t>オンド</t>
    </rPh>
    <phoneticPr fontId="8"/>
  </si>
  <si>
    <t>含水率</t>
    <rPh sb="0" eb="2">
      <t>ガンスイ</t>
    </rPh>
    <rPh sb="2" eb="3">
      <t>リツ</t>
    </rPh>
    <phoneticPr fontId="8"/>
  </si>
  <si>
    <t>乾燥技術者</t>
    <rPh sb="0" eb="2">
      <t>カンソウ</t>
    </rPh>
    <rPh sb="2" eb="5">
      <t>ギジュツシャ</t>
    </rPh>
    <phoneticPr fontId="8"/>
  </si>
  <si>
    <t>樹　種　名</t>
    <rPh sb="0" eb="1">
      <t>キ</t>
    </rPh>
    <rPh sb="2" eb="3">
      <t>タネ</t>
    </rPh>
    <rPh sb="4" eb="5">
      <t>メイ</t>
    </rPh>
    <phoneticPr fontId="6"/>
  </si>
  <si>
    <t>規　格　・　仕　様</t>
    <rPh sb="0" eb="1">
      <t>タダシ</t>
    </rPh>
    <rPh sb="2" eb="3">
      <t>カク</t>
    </rPh>
    <rPh sb="6" eb="7">
      <t>ツコウ</t>
    </rPh>
    <rPh sb="8" eb="9">
      <t>サマ</t>
    </rPh>
    <phoneticPr fontId="6"/>
  </si>
  <si>
    <t>数　量</t>
    <rPh sb="0" eb="1">
      <t>カズ</t>
    </rPh>
    <rPh sb="2" eb="3">
      <t>リョウ</t>
    </rPh>
    <phoneticPr fontId="6"/>
  </si>
  <si>
    <t>№</t>
    <phoneticPr fontId="6"/>
  </si>
  <si>
    <t>品目名</t>
    <rPh sb="0" eb="2">
      <t>ヒンモク</t>
    </rPh>
    <rPh sb="2" eb="3">
      <t>メイ</t>
    </rPh>
    <phoneticPr fontId="6"/>
  </si>
  <si>
    <t>注意事項</t>
    <rPh sb="0" eb="2">
      <t>チュウイ</t>
    </rPh>
    <rPh sb="2" eb="4">
      <t>ジコウ</t>
    </rPh>
    <phoneticPr fontId="12"/>
  </si>
  <si>
    <t>納品先業者：</t>
    <rPh sb="0" eb="1">
      <t>オサム</t>
    </rPh>
    <rPh sb="1" eb="2">
      <t>シナ</t>
    </rPh>
    <rPh sb="2" eb="3">
      <t>サキ</t>
    </rPh>
    <rPh sb="3" eb="5">
      <t>ギョウシャ</t>
    </rPh>
    <phoneticPr fontId="12"/>
  </si>
  <si>
    <t>ｍ3</t>
  </si>
  <si>
    <t>ｍ2</t>
  </si>
  <si>
    <t>［宛　先］</t>
    <rPh sb="1" eb="2">
      <t>アテ</t>
    </rPh>
    <rPh sb="3" eb="4">
      <t>サキ</t>
    </rPh>
    <phoneticPr fontId="6"/>
  </si>
  <si>
    <t>所在地</t>
  </si>
  <si>
    <t>上田市大字浦野77</t>
  </si>
  <si>
    <t>木曽郡南木曽町読書1750</t>
  </si>
  <si>
    <t>木曽郡南木曽町吾妻1187</t>
  </si>
  <si>
    <t>飯田市上郷黒田1172</t>
  </si>
  <si>
    <t>伊那市西箕輪2020</t>
  </si>
  <si>
    <t xml:space="preserve">伊那市西春近2122　 </t>
  </si>
  <si>
    <t>中澤　勝成</t>
  </si>
  <si>
    <t>下伊那郡松川町生田849-5</t>
  </si>
  <si>
    <t>認証番号</t>
    <rPh sb="0" eb="2">
      <t>ニンショウ</t>
    </rPh>
    <rPh sb="2" eb="4">
      <t>バンゴウ</t>
    </rPh>
    <phoneticPr fontId="12"/>
  </si>
  <si>
    <t>〒</t>
    <phoneticPr fontId="12"/>
  </si>
  <si>
    <t>代表者</t>
    <rPh sb="0" eb="3">
      <t>ダイヒョウシャ</t>
    </rPh>
    <phoneticPr fontId="12"/>
  </si>
  <si>
    <t>認証技術員</t>
    <rPh sb="0" eb="2">
      <t>ニンショウ</t>
    </rPh>
    <rPh sb="2" eb="5">
      <t>ギジュツイン</t>
    </rPh>
    <phoneticPr fontId="12"/>
  </si>
  <si>
    <t>佐藤　一美</t>
    <rPh sb="0" eb="1">
      <t>サ</t>
    </rPh>
    <rPh sb="1" eb="2">
      <t>フジ</t>
    </rPh>
    <rPh sb="3" eb="4">
      <t>イチ</t>
    </rPh>
    <rPh sb="4" eb="5">
      <t>ビ</t>
    </rPh>
    <phoneticPr fontId="12"/>
  </si>
  <si>
    <t>小林　基英</t>
    <rPh sb="0" eb="2">
      <t>コバヤシ</t>
    </rPh>
    <rPh sb="3" eb="4">
      <t>モト</t>
    </rPh>
    <rPh sb="4" eb="5">
      <t>エイ</t>
    </rPh>
    <phoneticPr fontId="12"/>
  </si>
  <si>
    <t>小林　保経</t>
    <rPh sb="0" eb="1">
      <t>ショウ</t>
    </rPh>
    <rPh sb="1" eb="2">
      <t>ハヤシ</t>
    </rPh>
    <rPh sb="3" eb="4">
      <t>ホ</t>
    </rPh>
    <rPh sb="4" eb="5">
      <t>ケイ</t>
    </rPh>
    <phoneticPr fontId="12"/>
  </si>
  <si>
    <t>巣山　　環</t>
    <rPh sb="0" eb="2">
      <t>スヤマ</t>
    </rPh>
    <rPh sb="4" eb="5">
      <t>カン</t>
    </rPh>
    <phoneticPr fontId="12"/>
  </si>
  <si>
    <t>巣山　　環</t>
    <rPh sb="0" eb="1">
      <t>ス</t>
    </rPh>
    <rPh sb="1" eb="2">
      <t>サン</t>
    </rPh>
    <rPh sb="4" eb="5">
      <t>カン</t>
    </rPh>
    <phoneticPr fontId="12"/>
  </si>
  <si>
    <t>勝野　智明</t>
    <rPh sb="0" eb="2">
      <t>カツノ</t>
    </rPh>
    <rPh sb="3" eb="5">
      <t>トモアキ</t>
    </rPh>
    <phoneticPr fontId="12"/>
  </si>
  <si>
    <t>勝野　智明・常盤井　　勝</t>
    <rPh sb="0" eb="1">
      <t>カチ</t>
    </rPh>
    <rPh sb="1" eb="2">
      <t>ノ</t>
    </rPh>
    <rPh sb="3" eb="4">
      <t>チ</t>
    </rPh>
    <rPh sb="4" eb="5">
      <t>メイ</t>
    </rPh>
    <rPh sb="6" eb="7">
      <t>ツネ</t>
    </rPh>
    <rPh sb="7" eb="8">
      <t>バン</t>
    </rPh>
    <rPh sb="8" eb="9">
      <t>イ</t>
    </rPh>
    <rPh sb="11" eb="12">
      <t>マサ</t>
    </rPh>
    <phoneticPr fontId="12"/>
  </si>
  <si>
    <t>柴原　　薫</t>
    <rPh sb="0" eb="1">
      <t>シバ</t>
    </rPh>
    <rPh sb="1" eb="2">
      <t>ハラ</t>
    </rPh>
    <rPh sb="4" eb="5">
      <t>カオル</t>
    </rPh>
    <phoneticPr fontId="12"/>
  </si>
  <si>
    <t>野村　　弘</t>
    <rPh sb="0" eb="2">
      <t>ノムラ</t>
    </rPh>
    <rPh sb="4" eb="5">
      <t>ヒロシ</t>
    </rPh>
    <phoneticPr fontId="12"/>
  </si>
  <si>
    <t>清水　秀明・清水　純一・古瀬　達夫</t>
    <rPh sb="0" eb="1">
      <t>キヨシ</t>
    </rPh>
    <rPh sb="1" eb="2">
      <t>ミズ</t>
    </rPh>
    <rPh sb="3" eb="4">
      <t>ヒデ</t>
    </rPh>
    <rPh sb="4" eb="5">
      <t>メイ</t>
    </rPh>
    <rPh sb="6" eb="7">
      <t>セイ</t>
    </rPh>
    <rPh sb="7" eb="8">
      <t>ミズ</t>
    </rPh>
    <rPh sb="9" eb="10">
      <t>ジュン</t>
    </rPh>
    <rPh sb="10" eb="11">
      <t>イチ</t>
    </rPh>
    <rPh sb="12" eb="13">
      <t>イニシエ</t>
    </rPh>
    <rPh sb="13" eb="14">
      <t>セ</t>
    </rPh>
    <rPh sb="15" eb="16">
      <t>タチ</t>
    </rPh>
    <rPh sb="16" eb="17">
      <t>オット</t>
    </rPh>
    <phoneticPr fontId="12"/>
  </si>
  <si>
    <t>宮川　秀紀</t>
    <rPh sb="0" eb="1">
      <t>ミヤ</t>
    </rPh>
    <rPh sb="1" eb="2">
      <t>カワ</t>
    </rPh>
    <rPh sb="3" eb="4">
      <t>ヒデ</t>
    </rPh>
    <rPh sb="4" eb="5">
      <t>オサム</t>
    </rPh>
    <phoneticPr fontId="12"/>
  </si>
  <si>
    <t>田中　一興</t>
    <rPh sb="0" eb="2">
      <t>タナカ</t>
    </rPh>
    <rPh sb="3" eb="4">
      <t>カズ</t>
    </rPh>
    <rPh sb="4" eb="5">
      <t>オキ</t>
    </rPh>
    <phoneticPr fontId="12"/>
  </si>
  <si>
    <t>宮崎　正毅</t>
    <rPh sb="0" eb="2">
      <t>ミヤザキ</t>
    </rPh>
    <rPh sb="3" eb="5">
      <t>マサキ</t>
    </rPh>
    <phoneticPr fontId="12"/>
  </si>
  <si>
    <t>菅沼　　久</t>
    <rPh sb="0" eb="1">
      <t>スガ</t>
    </rPh>
    <rPh sb="1" eb="2">
      <t>ヌマ</t>
    </rPh>
    <rPh sb="4" eb="5">
      <t>ヒサシ</t>
    </rPh>
    <phoneticPr fontId="12"/>
  </si>
  <si>
    <t>林　　和弘</t>
    <rPh sb="0" eb="1">
      <t>ハヤシ</t>
    </rPh>
    <rPh sb="3" eb="4">
      <t>ワ</t>
    </rPh>
    <rPh sb="4" eb="5">
      <t>ヒロ</t>
    </rPh>
    <phoneticPr fontId="12"/>
  </si>
  <si>
    <t>中島　佳人</t>
    <rPh sb="0" eb="1">
      <t>ナカ</t>
    </rPh>
    <rPh sb="1" eb="2">
      <t>シマ</t>
    </rPh>
    <rPh sb="3" eb="4">
      <t>ヨロシ</t>
    </rPh>
    <rPh sb="4" eb="5">
      <t>ジン</t>
    </rPh>
    <phoneticPr fontId="12"/>
  </si>
  <si>
    <t>出口　敏規</t>
    <rPh sb="0" eb="1">
      <t>デ</t>
    </rPh>
    <rPh sb="1" eb="2">
      <t>クチ</t>
    </rPh>
    <rPh sb="3" eb="4">
      <t>トシ</t>
    </rPh>
    <rPh sb="4" eb="5">
      <t>キ</t>
    </rPh>
    <phoneticPr fontId="12"/>
  </si>
  <si>
    <t>青木　俊治</t>
    <rPh sb="0" eb="2">
      <t>アオキ</t>
    </rPh>
    <rPh sb="3" eb="5">
      <t>シュンジ</t>
    </rPh>
    <phoneticPr fontId="12"/>
  </si>
  <si>
    <t>澤柳　浩成</t>
    <rPh sb="0" eb="1">
      <t>サワ</t>
    </rPh>
    <rPh sb="1" eb="2">
      <t>ヤナギ</t>
    </rPh>
    <rPh sb="3" eb="4">
      <t>ヒロシ</t>
    </rPh>
    <rPh sb="4" eb="5">
      <t>シゲル</t>
    </rPh>
    <phoneticPr fontId="12"/>
  </si>
  <si>
    <t>平井　明人</t>
    <rPh sb="0" eb="2">
      <t>ヒライ</t>
    </rPh>
    <rPh sb="3" eb="5">
      <t>アキト</t>
    </rPh>
    <phoneticPr fontId="12"/>
  </si>
  <si>
    <t>平井　明人・唐澤　晴彦</t>
    <rPh sb="0" eb="1">
      <t>ヒラ</t>
    </rPh>
    <rPh sb="1" eb="2">
      <t>セイ</t>
    </rPh>
    <rPh sb="3" eb="4">
      <t>メイ</t>
    </rPh>
    <rPh sb="4" eb="5">
      <t>ジン</t>
    </rPh>
    <rPh sb="6" eb="7">
      <t>トウ</t>
    </rPh>
    <rPh sb="7" eb="8">
      <t>サワ</t>
    </rPh>
    <rPh sb="9" eb="10">
      <t>ハレ</t>
    </rPh>
    <rPh sb="10" eb="11">
      <t>ヒコ</t>
    </rPh>
    <phoneticPr fontId="12"/>
  </si>
  <si>
    <t>後藤　美治・後藤　武志</t>
    <rPh sb="0" eb="1">
      <t>アト</t>
    </rPh>
    <rPh sb="1" eb="2">
      <t>フジ</t>
    </rPh>
    <rPh sb="3" eb="4">
      <t>ビ</t>
    </rPh>
    <rPh sb="4" eb="5">
      <t>オサム</t>
    </rPh>
    <rPh sb="6" eb="7">
      <t>ゴ</t>
    </rPh>
    <rPh sb="7" eb="8">
      <t>フジ</t>
    </rPh>
    <rPh sb="9" eb="10">
      <t>ブ</t>
    </rPh>
    <rPh sb="10" eb="11">
      <t>ココロザシ</t>
    </rPh>
    <phoneticPr fontId="12"/>
  </si>
  <si>
    <t>櫻井　秀弥</t>
    <rPh sb="0" eb="2">
      <t>サクライ</t>
    </rPh>
    <rPh sb="3" eb="5">
      <t>ヒデヤ</t>
    </rPh>
    <phoneticPr fontId="12"/>
  </si>
  <si>
    <t>有賀　真人</t>
    <rPh sb="0" eb="1">
      <t>ユウ</t>
    </rPh>
    <rPh sb="1" eb="2">
      <t>ガ</t>
    </rPh>
    <rPh sb="3" eb="4">
      <t>マ</t>
    </rPh>
    <rPh sb="4" eb="5">
      <t>ヒト</t>
    </rPh>
    <phoneticPr fontId="12"/>
  </si>
  <si>
    <t>北原　正志</t>
    <rPh sb="0" eb="1">
      <t>キタ</t>
    </rPh>
    <rPh sb="1" eb="2">
      <t>ハラ</t>
    </rPh>
    <rPh sb="3" eb="4">
      <t>セイ</t>
    </rPh>
    <rPh sb="4" eb="5">
      <t>ココロザシ</t>
    </rPh>
    <phoneticPr fontId="12"/>
  </si>
  <si>
    <t>斉藤　壮樹</t>
    <rPh sb="0" eb="1">
      <t>サイ</t>
    </rPh>
    <rPh sb="1" eb="2">
      <t>フジ</t>
    </rPh>
    <rPh sb="3" eb="4">
      <t>ソウ</t>
    </rPh>
    <rPh sb="4" eb="5">
      <t>キ</t>
    </rPh>
    <phoneticPr fontId="12"/>
  </si>
  <si>
    <t>鎌倉　良収</t>
    <rPh sb="0" eb="1">
      <t>カマ</t>
    </rPh>
    <rPh sb="1" eb="2">
      <t>クラ</t>
    </rPh>
    <rPh sb="3" eb="4">
      <t>ヨシ</t>
    </rPh>
    <rPh sb="4" eb="5">
      <t>シュウ</t>
    </rPh>
    <phoneticPr fontId="12"/>
  </si>
  <si>
    <t>林　　宗広</t>
    <rPh sb="0" eb="1">
      <t>ハヤシ</t>
    </rPh>
    <rPh sb="3" eb="5">
      <t>ムネヒロ</t>
    </rPh>
    <phoneticPr fontId="12"/>
  </si>
  <si>
    <t>上水内郡信濃町柏原2671</t>
    <rPh sb="0" eb="4">
      <t>カミミノチグン</t>
    </rPh>
    <rPh sb="4" eb="7">
      <t>シナノマチ</t>
    </rPh>
    <rPh sb="7" eb="9">
      <t>カシワラ</t>
    </rPh>
    <phoneticPr fontId="4"/>
  </si>
  <si>
    <t>伊藤　利文</t>
    <rPh sb="0" eb="1">
      <t>イ</t>
    </rPh>
    <rPh sb="1" eb="2">
      <t>フジ</t>
    </rPh>
    <rPh sb="3" eb="4">
      <t>リ</t>
    </rPh>
    <rPh sb="4" eb="5">
      <t>ブン</t>
    </rPh>
    <phoneticPr fontId="12"/>
  </si>
  <si>
    <t>工場名</t>
  </si>
  <si>
    <t>工場名</t>
    <phoneticPr fontId="12"/>
  </si>
  <si>
    <t>株式会社 川西</t>
    <rPh sb="0" eb="2">
      <t>カブシキ</t>
    </rPh>
    <rPh sb="2" eb="4">
      <t>カイシャ</t>
    </rPh>
    <phoneticPr fontId="12"/>
  </si>
  <si>
    <t>丸子木材 株式会社</t>
    <rPh sb="2" eb="4">
      <t>モクザイ</t>
    </rPh>
    <phoneticPr fontId="12"/>
  </si>
  <si>
    <t>小林木材 株式会社</t>
  </si>
  <si>
    <t>齋藤木材工業 株式会社</t>
  </si>
  <si>
    <t>信州国産材開発協同組合</t>
    <rPh sb="2" eb="5">
      <t>コクサンザイ</t>
    </rPh>
    <rPh sb="5" eb="7">
      <t>カイハツ</t>
    </rPh>
    <phoneticPr fontId="12"/>
  </si>
  <si>
    <t>上伊那森林組合</t>
  </si>
  <si>
    <t>株式会社 ウッドレックス</t>
  </si>
  <si>
    <t>株式会社 ウッドアンドアース</t>
  </si>
  <si>
    <t>根羽村森林組合</t>
  </si>
  <si>
    <t>大共木材 有限会社</t>
  </si>
  <si>
    <t>合資会社 中村木材工業所</t>
  </si>
  <si>
    <t>株式会社 勝野木材</t>
    <rPh sb="7" eb="9">
      <t>モクザイ</t>
    </rPh>
    <phoneticPr fontId="12"/>
  </si>
  <si>
    <t>南木曽木材産業 株式会社</t>
  </si>
  <si>
    <t>のむら木材 株式会社</t>
    <rPh sb="3" eb="5">
      <t>モクザイ</t>
    </rPh>
    <phoneticPr fontId="12"/>
  </si>
  <si>
    <t>有限会社 中信</t>
  </si>
  <si>
    <t>林友ハウス工業 株式会社</t>
  </si>
  <si>
    <t>長野森林組合</t>
  </si>
  <si>
    <t>有限会社 堀内林業技術研究所</t>
    <rPh sb="5" eb="7">
      <t>ホリウチ</t>
    </rPh>
    <rPh sb="7" eb="9">
      <t>リンギョウ</t>
    </rPh>
    <rPh sb="9" eb="11">
      <t>ギジュツ</t>
    </rPh>
    <rPh sb="11" eb="14">
      <t>ケンキュウジョ</t>
    </rPh>
    <phoneticPr fontId="12"/>
  </si>
  <si>
    <t>瑞穂木材 株式会社</t>
    <rPh sb="0" eb="2">
      <t>ミズホ</t>
    </rPh>
    <rPh sb="2" eb="4">
      <t>モクザイ</t>
    </rPh>
    <phoneticPr fontId="12"/>
  </si>
  <si>
    <t>菅沼木材 株式会社</t>
    <rPh sb="0" eb="2">
      <t>スガヌマ</t>
    </rPh>
    <rPh sb="2" eb="4">
      <t>モクザイ</t>
    </rPh>
    <phoneticPr fontId="12"/>
  </si>
  <si>
    <t>株式会社 織建</t>
    <rPh sb="5" eb="6">
      <t>オリ</t>
    </rPh>
    <rPh sb="6" eb="7">
      <t>ケン</t>
    </rPh>
    <phoneticPr fontId="12"/>
  </si>
  <si>
    <t>株式会社 マルキチ</t>
  </si>
  <si>
    <t>飯伊森林組合　飯伊木材流通センター</t>
    <rPh sb="0" eb="2">
      <t>ハンイ</t>
    </rPh>
    <rPh sb="2" eb="4">
      <t>シンリン</t>
    </rPh>
    <rPh sb="4" eb="6">
      <t>クミアイ</t>
    </rPh>
    <rPh sb="7" eb="9">
      <t>ハンイ</t>
    </rPh>
    <rPh sb="9" eb="11">
      <t>モクザイ</t>
    </rPh>
    <rPh sb="11" eb="13">
      <t>リュウツウ</t>
    </rPh>
    <phoneticPr fontId="12"/>
  </si>
  <si>
    <t>出口木材工業 株式会社</t>
    <rPh sb="0" eb="2">
      <t>デグチ</t>
    </rPh>
    <rPh sb="2" eb="4">
      <t>モクザイ</t>
    </rPh>
    <rPh sb="4" eb="6">
      <t>コウギョウ</t>
    </rPh>
    <phoneticPr fontId="12"/>
  </si>
  <si>
    <t>株式会社 青木屋</t>
    <rPh sb="5" eb="7">
      <t>アオキ</t>
    </rPh>
    <rPh sb="7" eb="8">
      <t>ヤ</t>
    </rPh>
    <phoneticPr fontId="12"/>
  </si>
  <si>
    <t>株式会社 ヤマニ</t>
  </si>
  <si>
    <t>上郷木材 株式会社</t>
  </si>
  <si>
    <t>丸登製材 有限会社</t>
  </si>
  <si>
    <t>有限会社 薮原製材所</t>
    <rPh sb="5" eb="7">
      <t>ヤブハラ</t>
    </rPh>
    <phoneticPr fontId="12"/>
  </si>
  <si>
    <t>奈川木工企業組合</t>
    <rPh sb="0" eb="2">
      <t>ナガワ</t>
    </rPh>
    <rPh sb="2" eb="4">
      <t>モッコウ</t>
    </rPh>
    <rPh sb="4" eb="6">
      <t>キギョウ</t>
    </rPh>
    <rPh sb="6" eb="8">
      <t>クミアイ</t>
    </rPh>
    <phoneticPr fontId="12"/>
  </si>
  <si>
    <t>有限会社 伊藤商店</t>
    <rPh sb="5" eb="7">
      <t>イトウ</t>
    </rPh>
    <rPh sb="7" eb="9">
      <t>ショウテン</t>
    </rPh>
    <phoneticPr fontId="12"/>
  </si>
  <si>
    <t>後藤製材建設 株式会社</t>
    <rPh sb="0" eb="2">
      <t>ゴトウ</t>
    </rPh>
    <rPh sb="2" eb="4">
      <t>セイザイ</t>
    </rPh>
    <rPh sb="4" eb="6">
      <t>ケンセツ</t>
    </rPh>
    <phoneticPr fontId="12"/>
  </si>
  <si>
    <t>伊賀良木材 株式会社</t>
    <rPh sb="0" eb="1">
      <t>イ</t>
    </rPh>
    <rPh sb="1" eb="2">
      <t>ガ</t>
    </rPh>
    <rPh sb="2" eb="3">
      <t>ラ</t>
    </rPh>
    <rPh sb="3" eb="5">
      <t>モクザイ</t>
    </rPh>
    <phoneticPr fontId="12"/>
  </si>
  <si>
    <t>征矢野建材 株式会社</t>
    <rPh sb="0" eb="3">
      <t>ソヤノ</t>
    </rPh>
    <rPh sb="3" eb="5">
      <t>ケンザイ</t>
    </rPh>
    <phoneticPr fontId="12"/>
  </si>
  <si>
    <t>大桑木材工業 株式会社</t>
    <rPh sb="0" eb="2">
      <t>オオクワ</t>
    </rPh>
    <rPh sb="2" eb="4">
      <t>モクザイ</t>
    </rPh>
    <rPh sb="4" eb="6">
      <t>コウギョウ</t>
    </rPh>
    <phoneticPr fontId="12"/>
  </si>
  <si>
    <t>登美屋建設 株式会社</t>
    <rPh sb="0" eb="3">
      <t>トミヤ</t>
    </rPh>
    <rPh sb="3" eb="5">
      <t>ケンセツ</t>
    </rPh>
    <phoneticPr fontId="12"/>
  </si>
  <si>
    <t>有限会社 有賀製材所</t>
    <rPh sb="5" eb="7">
      <t>アルガ</t>
    </rPh>
    <rPh sb="7" eb="9">
      <t>セイザイ</t>
    </rPh>
    <rPh sb="9" eb="10">
      <t>ショ</t>
    </rPh>
    <phoneticPr fontId="12"/>
  </si>
  <si>
    <t>有限会社 北島屋</t>
    <rPh sb="5" eb="7">
      <t>キタシマ</t>
    </rPh>
    <rPh sb="7" eb="8">
      <t>ヤ</t>
    </rPh>
    <phoneticPr fontId="12"/>
  </si>
  <si>
    <t>有限会社 ナチュラルウッド</t>
  </si>
  <si>
    <t>有限会社 唐沢木材工業</t>
    <rPh sb="5" eb="6">
      <t>カラ</t>
    </rPh>
    <rPh sb="6" eb="7">
      <t>サワ</t>
    </rPh>
    <rPh sb="7" eb="9">
      <t>モクザイ</t>
    </rPh>
    <rPh sb="9" eb="11">
      <t>コウギョウ</t>
    </rPh>
    <phoneticPr fontId="12"/>
  </si>
  <si>
    <t>株式会社 木曽アルテック社</t>
    <rPh sb="0" eb="2">
      <t>カブシキ</t>
    </rPh>
    <rPh sb="2" eb="4">
      <t>カイシャ</t>
    </rPh>
    <rPh sb="5" eb="7">
      <t>キソ</t>
    </rPh>
    <rPh sb="12" eb="13">
      <t>シャ</t>
    </rPh>
    <phoneticPr fontId="12"/>
  </si>
  <si>
    <t>株式会社 鎌倉材木店</t>
    <rPh sb="0" eb="2">
      <t>カブシキ</t>
    </rPh>
    <rPh sb="2" eb="4">
      <t>カイシャ</t>
    </rPh>
    <rPh sb="5" eb="7">
      <t>カマクラ</t>
    </rPh>
    <rPh sb="7" eb="9">
      <t>ザイモク</t>
    </rPh>
    <rPh sb="9" eb="10">
      <t>テン</t>
    </rPh>
    <phoneticPr fontId="12"/>
  </si>
  <si>
    <t>向山製材所</t>
    <rPh sb="0" eb="2">
      <t>ムカイヤマ</t>
    </rPh>
    <rPh sb="2" eb="3">
      <t>セイ</t>
    </rPh>
    <rPh sb="3" eb="4">
      <t>ザイ</t>
    </rPh>
    <rPh sb="4" eb="5">
      <t>ショ</t>
    </rPh>
    <phoneticPr fontId="12"/>
  </si>
  <si>
    <t>協同組合 安曇野の森</t>
    <rPh sb="0" eb="2">
      <t>キョウドウ</t>
    </rPh>
    <rPh sb="2" eb="4">
      <t>クミアイ</t>
    </rPh>
    <rPh sb="5" eb="8">
      <t>アズミノ</t>
    </rPh>
    <rPh sb="9" eb="10">
      <t>モリ</t>
    </rPh>
    <phoneticPr fontId="12"/>
  </si>
  <si>
    <t>中澤木材 株式会社</t>
    <rPh sb="5" eb="7">
      <t>カブシキ</t>
    </rPh>
    <rPh sb="7" eb="9">
      <t>カイシャ</t>
    </rPh>
    <phoneticPr fontId="12"/>
  </si>
  <si>
    <t>生田木材技建 株式会社</t>
    <rPh sb="7" eb="9">
      <t>カブシキ</t>
    </rPh>
    <rPh sb="9" eb="11">
      <t>カイシャ</t>
    </rPh>
    <phoneticPr fontId="4"/>
  </si>
  <si>
    <t>伊藤木材 株式会社</t>
    <rPh sb="0" eb="2">
      <t>イトウ</t>
    </rPh>
    <rPh sb="2" eb="4">
      <t>モクザイ</t>
    </rPh>
    <phoneticPr fontId="4"/>
  </si>
  <si>
    <t>Ｎ－</t>
    <phoneticPr fontId="6"/>
  </si>
  <si>
    <t>番</t>
    <rPh sb="0" eb="1">
      <t>バン</t>
    </rPh>
    <phoneticPr fontId="6"/>
  </si>
  <si>
    <t>003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</si>
  <si>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</si>
  <si>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</si>
  <si>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</si>
  <si>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</si>
  <si>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</si>
  <si>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</si>
  <si>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</si>
  <si>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</si>
  <si>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</si>
  <si>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</si>
  <si>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</si>
  <si>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</si>
  <si>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</si>
  <si>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</si>
  <si>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</si>
  <si>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</si>
  <si>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</si>
  <si>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</si>
  <si>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</si>
  <si>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</si>
  <si>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</si>
  <si>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</si>
  <si>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</si>
  <si>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</si>
  <si>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</si>
  <si>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</si>
  <si>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033</t>
  </si>
  <si>
    <t>034</t>
  </si>
  <si>
    <t>035</t>
  </si>
  <si>
    <t>036</t>
  </si>
  <si>
    <t>038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</si>
  <si>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</si>
  <si>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</si>
  <si>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</si>
  <si>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</si>
  <si>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</si>
  <si>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</si>
  <si>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</si>
  <si>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</si>
  <si>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</si>
  <si>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</si>
  <si>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</si>
  <si>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</si>
  <si>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</si>
  <si>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</si>
  <si>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</si>
  <si>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</si>
  <si>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</si>
  <si>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r>
      <t>　（２）乾燥証明書：別紙「乾燥証明書」のとおり　　</t>
    </r>
    <r>
      <rPr>
        <b/>
        <sz val="10.5"/>
        <color indexed="10"/>
        <rFont val="ＭＳ ゴシック"/>
        <family val="3"/>
        <charset val="128"/>
      </rPr>
      <t>※乾燥を委託した場合のみ添付</t>
    </r>
    <rPh sb="4" eb="6">
      <t>カンソウ</t>
    </rPh>
    <rPh sb="6" eb="9">
      <t>ショウメイショ</t>
    </rPh>
    <rPh sb="10" eb="12">
      <t>ベッシ</t>
    </rPh>
    <rPh sb="13" eb="15">
      <t>カンソウ</t>
    </rPh>
    <rPh sb="15" eb="18">
      <t>ショウメイショ</t>
    </rPh>
    <rPh sb="26" eb="28">
      <t>カンソウ</t>
    </rPh>
    <rPh sb="29" eb="31">
      <t>イタク</t>
    </rPh>
    <rPh sb="33" eb="35">
      <t>バアイ</t>
    </rPh>
    <rPh sb="37" eb="39">
      <t>テンプ</t>
    </rPh>
    <phoneticPr fontId="6"/>
  </si>
  <si>
    <t>○○○○様邸新築工事</t>
    <rPh sb="4" eb="5">
      <t>サマ</t>
    </rPh>
    <rPh sb="5" eb="6">
      <t>テイ</t>
    </rPh>
    <rPh sb="6" eb="8">
      <t>シンチク</t>
    </rPh>
    <rPh sb="8" eb="10">
      <t>コウジ</t>
    </rPh>
    <phoneticPr fontId="6"/>
  </si>
  <si>
    <t>長野市○○○○</t>
    <rPh sb="0" eb="3">
      <t>ナガノシ</t>
    </rPh>
    <phoneticPr fontId="6"/>
  </si>
  <si>
    <t>株式会社 ○○○○</t>
    <rPh sb="0" eb="2">
      <t>カブシキ</t>
    </rPh>
    <rPh sb="2" eb="4">
      <t>カイシャ</t>
    </rPh>
    <phoneticPr fontId="6"/>
  </si>
  <si>
    <t>○○○○ 株式会社</t>
    <phoneticPr fontId="6"/>
  </si>
  <si>
    <t>佐藤　正樹</t>
    <phoneticPr fontId="6"/>
  </si>
  <si>
    <t>すぎ</t>
    <phoneticPr fontId="6"/>
  </si>
  <si>
    <t>床下地</t>
    <rPh sb="0" eb="1">
      <t>ユカ</t>
    </rPh>
    <rPh sb="1" eb="3">
      <t>シタジ</t>
    </rPh>
    <phoneticPr fontId="6"/>
  </si>
  <si>
    <t>床板</t>
    <rPh sb="0" eb="2">
      <t>ユカイタ</t>
    </rPh>
    <phoneticPr fontId="6"/>
  </si>
  <si>
    <t>KD</t>
    <phoneticPr fontId="6"/>
  </si>
  <si>
    <t>Ⅰ 乙種構造材</t>
  </si>
  <si>
    <t>Ⅱ 甲種構造材</t>
  </si>
  <si>
    <t>Ⅲ 造作用製材</t>
  </si>
  <si>
    <t>Ⅷ 接着重ね梁</t>
  </si>
  <si>
    <t>№</t>
    <phoneticPr fontId="12"/>
  </si>
  <si>
    <t>Ｎ-030</t>
  </si>
  <si>
    <t>株式会社 青木屋</t>
    <rPh sb="5" eb="7">
      <t>アオキ</t>
    </rPh>
    <rPh sb="7" eb="8">
      <t>ヤ</t>
    </rPh>
    <phoneticPr fontId="3"/>
  </si>
  <si>
    <t>385-0031</t>
  </si>
  <si>
    <t>佐久市内山7007</t>
    <rPh sb="0" eb="3">
      <t>サクシ</t>
    </rPh>
    <rPh sb="3" eb="5">
      <t>ウチヤマ</t>
    </rPh>
    <phoneticPr fontId="3"/>
  </si>
  <si>
    <t>Ｎ-003</t>
  </si>
  <si>
    <t>株式会社 川西</t>
  </si>
  <si>
    <t>386-1546</t>
  </si>
  <si>
    <t>宮澤　広一</t>
    <rPh sb="0" eb="2">
      <t>ミヤザワ</t>
    </rPh>
    <rPh sb="3" eb="5">
      <t>ヒロカズ</t>
    </rPh>
    <phoneticPr fontId="12"/>
  </si>
  <si>
    <t>Ｎ-006</t>
  </si>
  <si>
    <t>東御市加沢201-5</t>
    <rPh sb="0" eb="1">
      <t>ヒガシ</t>
    </rPh>
    <rPh sb="1" eb="2">
      <t>オ</t>
    </rPh>
    <rPh sb="2" eb="3">
      <t>シ</t>
    </rPh>
    <rPh sb="3" eb="5">
      <t>カザワ</t>
    </rPh>
    <phoneticPr fontId="3"/>
  </si>
  <si>
    <t>Ｎ-007</t>
  </si>
  <si>
    <t>小県郡長和町和田4336-1</t>
    <rPh sb="3" eb="5">
      <t>ナガワ</t>
    </rPh>
    <rPh sb="5" eb="6">
      <t>マチ</t>
    </rPh>
    <rPh sb="6" eb="8">
      <t>ワダ</t>
    </rPh>
    <phoneticPr fontId="3"/>
  </si>
  <si>
    <t>Ｎ-008</t>
  </si>
  <si>
    <t>Ｎ-010</t>
  </si>
  <si>
    <t>399-4432</t>
  </si>
  <si>
    <t>伊那市東春近1604-1</t>
  </si>
  <si>
    <t>白鳥　　孝</t>
    <rPh sb="0" eb="2">
      <t>シラトリ</t>
    </rPh>
    <rPh sb="4" eb="5">
      <t>タカシ</t>
    </rPh>
    <phoneticPr fontId="12"/>
  </si>
  <si>
    <t>Ｎ-025</t>
  </si>
  <si>
    <t>菅沼木材 株式会社</t>
    <rPh sb="0" eb="2">
      <t>スガヌマ</t>
    </rPh>
    <rPh sb="2" eb="4">
      <t>モクザイ</t>
    </rPh>
    <phoneticPr fontId="3"/>
  </si>
  <si>
    <t>399-4101</t>
  </si>
  <si>
    <t>駒ヶ根市下平941-1</t>
    <rPh sb="0" eb="4">
      <t>コマガネシ</t>
    </rPh>
    <rPh sb="4" eb="6">
      <t>シモダイラ</t>
    </rPh>
    <phoneticPr fontId="3"/>
  </si>
  <si>
    <t>Ｎ-045</t>
  </si>
  <si>
    <t>登美屋建設 株式会社</t>
    <rPh sb="0" eb="3">
      <t>トミヤ</t>
    </rPh>
    <rPh sb="3" eb="5">
      <t>ケンセツ</t>
    </rPh>
    <phoneticPr fontId="3"/>
  </si>
  <si>
    <t>399-3705</t>
  </si>
  <si>
    <t>上伊那郡飯島町七久保5195-1</t>
    <rPh sb="0" eb="4">
      <t>カミイナグン</t>
    </rPh>
    <rPh sb="4" eb="7">
      <t>ハシマチョウ</t>
    </rPh>
    <rPh sb="7" eb="10">
      <t>ナナクボ</t>
    </rPh>
    <phoneticPr fontId="3"/>
  </si>
  <si>
    <t>Ｎ-046</t>
  </si>
  <si>
    <t>399-4501</t>
  </si>
  <si>
    <t>Ｎ-047</t>
  </si>
  <si>
    <t>有限会社 北島屋</t>
    <rPh sb="5" eb="7">
      <t>キタシマ</t>
    </rPh>
    <rPh sb="7" eb="8">
      <t>ヤ</t>
    </rPh>
    <phoneticPr fontId="3"/>
  </si>
  <si>
    <t>399-4431</t>
  </si>
  <si>
    <t>北原　正広</t>
    <rPh sb="0" eb="2">
      <t>キタハラ</t>
    </rPh>
    <rPh sb="3" eb="5">
      <t>マサヒロ</t>
    </rPh>
    <phoneticPr fontId="12"/>
  </si>
  <si>
    <t>Ｎ-049</t>
  </si>
  <si>
    <t>有限会社 唐沢木材工業</t>
    <rPh sb="5" eb="6">
      <t>カラ</t>
    </rPh>
    <rPh sb="6" eb="7">
      <t>サワ</t>
    </rPh>
    <rPh sb="7" eb="9">
      <t>モクザイ</t>
    </rPh>
    <rPh sb="9" eb="11">
      <t>コウギョウ</t>
    </rPh>
    <phoneticPr fontId="3"/>
  </si>
  <si>
    <t>伊那市西箕輪2021-1</t>
  </si>
  <si>
    <t>都築木材 株式会社</t>
    <rPh sb="0" eb="2">
      <t>ツヅク</t>
    </rPh>
    <rPh sb="2" eb="4">
      <t>モクザイ</t>
    </rPh>
    <rPh sb="5" eb="7">
      <t>カブシキ</t>
    </rPh>
    <rPh sb="7" eb="9">
      <t>カイシャ</t>
    </rPh>
    <phoneticPr fontId="18"/>
  </si>
  <si>
    <t>396-0011</t>
  </si>
  <si>
    <t>伊那市日影336</t>
    <rPh sb="0" eb="3">
      <t>イナシ</t>
    </rPh>
    <rPh sb="3" eb="5">
      <t>ヒカゲ</t>
    </rPh>
    <phoneticPr fontId="18"/>
  </si>
  <si>
    <t>都築　寛明</t>
    <rPh sb="0" eb="2">
      <t>ツヅク</t>
    </rPh>
    <rPh sb="3" eb="4">
      <t>カン</t>
    </rPh>
    <rPh sb="4" eb="5">
      <t>アキ</t>
    </rPh>
    <phoneticPr fontId="18"/>
  </si>
  <si>
    <t>北原　勇司</t>
    <rPh sb="0" eb="2">
      <t>キタハラ</t>
    </rPh>
    <rPh sb="3" eb="5">
      <t>ユウジ</t>
    </rPh>
    <phoneticPr fontId="18"/>
  </si>
  <si>
    <t>Ｎ-013</t>
  </si>
  <si>
    <t>395-0701</t>
  </si>
  <si>
    <t>下伊那郡根羽村407-10</t>
  </si>
  <si>
    <t>大久保　憲一</t>
    <rPh sb="0" eb="3">
      <t>オオクボ</t>
    </rPh>
    <rPh sb="4" eb="6">
      <t>ケンイチ</t>
    </rPh>
    <phoneticPr fontId="6"/>
  </si>
  <si>
    <t>Ｎ-028</t>
  </si>
  <si>
    <t>飯伊森林組合　飯伊木材流通センター</t>
    <rPh sb="0" eb="2">
      <t>ハンイ</t>
    </rPh>
    <rPh sb="2" eb="4">
      <t>シンリン</t>
    </rPh>
    <rPh sb="4" eb="6">
      <t>クミアイ</t>
    </rPh>
    <rPh sb="7" eb="9">
      <t>ハンイ</t>
    </rPh>
    <rPh sb="9" eb="11">
      <t>モクザイ</t>
    </rPh>
    <rPh sb="11" eb="13">
      <t>リュウツウ</t>
    </rPh>
    <phoneticPr fontId="3"/>
  </si>
  <si>
    <t>395-0033</t>
  </si>
  <si>
    <t>飯田市常盤町30</t>
    <rPh sb="0" eb="3">
      <t>イイダシ</t>
    </rPh>
    <rPh sb="3" eb="6">
      <t>トキワチョウ</t>
    </rPh>
    <phoneticPr fontId="3"/>
  </si>
  <si>
    <t>Ｎ-034</t>
  </si>
  <si>
    <t>395-0004</t>
  </si>
  <si>
    <t>Ｎ-041</t>
  </si>
  <si>
    <t>後藤製材建設 株式会社</t>
    <rPh sb="0" eb="2">
      <t>ゴトウ</t>
    </rPh>
    <rPh sb="2" eb="4">
      <t>セイザイ</t>
    </rPh>
    <rPh sb="4" eb="6">
      <t>ケンセツ</t>
    </rPh>
    <phoneticPr fontId="3"/>
  </si>
  <si>
    <t>395-0821</t>
  </si>
  <si>
    <t>飯田市松尾新井7238</t>
    <rPh sb="0" eb="3">
      <t>イイダシ</t>
    </rPh>
    <rPh sb="3" eb="5">
      <t>マツオ</t>
    </rPh>
    <rPh sb="5" eb="7">
      <t>アライ</t>
    </rPh>
    <phoneticPr fontId="3"/>
  </si>
  <si>
    <t>Ｎ-055</t>
  </si>
  <si>
    <t>生田木材技建 株式会社</t>
    <rPh sb="0" eb="2">
      <t>イクタ</t>
    </rPh>
    <rPh sb="2" eb="4">
      <t>モクザイ</t>
    </rPh>
    <rPh sb="4" eb="5">
      <t>ギ</t>
    </rPh>
    <rPh sb="5" eb="6">
      <t>ケン</t>
    </rPh>
    <phoneticPr fontId="3"/>
  </si>
  <si>
    <t>399-3302</t>
  </si>
  <si>
    <t>福澤　友安</t>
    <rPh sb="0" eb="1">
      <t>フク</t>
    </rPh>
    <rPh sb="1" eb="2">
      <t>サワ</t>
    </rPh>
    <rPh sb="3" eb="4">
      <t>ユウ</t>
    </rPh>
    <rPh sb="4" eb="5">
      <t>アン</t>
    </rPh>
    <phoneticPr fontId="12"/>
  </si>
  <si>
    <t>Ｎ-060</t>
  </si>
  <si>
    <t>395-1100</t>
  </si>
  <si>
    <t>下伊那郡喬木村400-161</t>
    <rPh sb="4" eb="7">
      <t>タカギムラ</t>
    </rPh>
    <phoneticPr fontId="7"/>
  </si>
  <si>
    <t>林　　和弘</t>
    <rPh sb="0" eb="1">
      <t>ハヤシ</t>
    </rPh>
    <rPh sb="3" eb="5">
      <t>カズヒロ</t>
    </rPh>
    <phoneticPr fontId="18"/>
  </si>
  <si>
    <t>小澤　由徳</t>
    <rPh sb="0" eb="2">
      <t>オザワ</t>
    </rPh>
    <rPh sb="3" eb="5">
      <t>ヨシノリ</t>
    </rPh>
    <phoneticPr fontId="18"/>
  </si>
  <si>
    <t>Ｎ-016</t>
  </si>
  <si>
    <t>株式会社 勝野木材</t>
    <rPh sb="7" eb="9">
      <t>モクザイ</t>
    </rPh>
    <phoneticPr fontId="3"/>
  </si>
  <si>
    <t>399-5301</t>
  </si>
  <si>
    <t>Ｎ-017</t>
  </si>
  <si>
    <t>399-5302</t>
  </si>
  <si>
    <t>柴原　　薫</t>
  </si>
  <si>
    <t>Ｎ-018</t>
  </si>
  <si>
    <t>のむら木材 株式会社</t>
    <rPh sb="3" eb="5">
      <t>モクザイ</t>
    </rPh>
    <phoneticPr fontId="3"/>
  </si>
  <si>
    <t>399-5604</t>
  </si>
  <si>
    <t>木曽郡上松町正島町1-18-1</t>
    <rPh sb="0" eb="2">
      <t>キソ</t>
    </rPh>
    <rPh sb="2" eb="3">
      <t>グン</t>
    </rPh>
    <phoneticPr fontId="3"/>
  </si>
  <si>
    <t>Ｎ-029</t>
  </si>
  <si>
    <t>出口木材工業 株式会社</t>
    <rPh sb="0" eb="2">
      <t>デグチ</t>
    </rPh>
    <rPh sb="2" eb="4">
      <t>モクザイ</t>
    </rPh>
    <rPh sb="4" eb="6">
      <t>コウギョウ</t>
    </rPh>
    <phoneticPr fontId="3"/>
  </si>
  <si>
    <t>399-5504</t>
  </si>
  <si>
    <t>木曽郡大桑村野尻2226</t>
    <rPh sb="0" eb="2">
      <t>キソ</t>
    </rPh>
    <rPh sb="2" eb="3">
      <t>グン</t>
    </rPh>
    <rPh sb="3" eb="6">
      <t>オオクワムラ</t>
    </rPh>
    <rPh sb="6" eb="8">
      <t>ノジリ</t>
    </rPh>
    <phoneticPr fontId="3"/>
  </si>
  <si>
    <t>Ｎ-036</t>
  </si>
  <si>
    <t>有限会社 薮原製材所</t>
    <rPh sb="5" eb="7">
      <t>ヤブハラ</t>
    </rPh>
    <phoneticPr fontId="3"/>
  </si>
  <si>
    <t>399-6201</t>
  </si>
  <si>
    <t>木曽郡木祖村薮原1242-2</t>
  </si>
  <si>
    <t>Ｎ-061</t>
  </si>
  <si>
    <t>木曽郡上松町正島町1-19</t>
    <rPh sb="0" eb="2">
      <t>キソ</t>
    </rPh>
    <rPh sb="2" eb="3">
      <t>グン</t>
    </rPh>
    <rPh sb="3" eb="6">
      <t>アゲマツマチ</t>
    </rPh>
    <rPh sb="6" eb="7">
      <t>マサ</t>
    </rPh>
    <rPh sb="7" eb="8">
      <t>ジマ</t>
    </rPh>
    <rPh sb="8" eb="9">
      <t>マチ</t>
    </rPh>
    <phoneticPr fontId="18"/>
  </si>
  <si>
    <t>中村　清邦</t>
    <rPh sb="0" eb="2">
      <t>ナカムラ</t>
    </rPh>
    <rPh sb="3" eb="5">
      <t>キヨクニ</t>
    </rPh>
    <phoneticPr fontId="18"/>
  </si>
  <si>
    <t>Ｎ-014</t>
  </si>
  <si>
    <t>399-6302</t>
  </si>
  <si>
    <t>塩尻市木曽平沢2077-261</t>
    <rPh sb="0" eb="3">
      <t>シオジリシ</t>
    </rPh>
    <rPh sb="3" eb="5">
      <t>キソ</t>
    </rPh>
    <phoneticPr fontId="3"/>
  </si>
  <si>
    <t>Ｎ-019</t>
  </si>
  <si>
    <t>399-8101</t>
  </si>
  <si>
    <t>安曇野市三郷明盛1835</t>
    <rPh sb="0" eb="2">
      <t>アヅミ</t>
    </rPh>
    <rPh sb="2" eb="3">
      <t>ノ</t>
    </rPh>
    <rPh sb="3" eb="4">
      <t>シ</t>
    </rPh>
    <phoneticPr fontId="3"/>
  </si>
  <si>
    <t>宮川　秀紀</t>
  </si>
  <si>
    <t>Ｎ-020</t>
  </si>
  <si>
    <t>399-8303</t>
  </si>
  <si>
    <t>安曇野市穂高8421</t>
    <rPh sb="0" eb="2">
      <t>アヅミ</t>
    </rPh>
    <rPh sb="2" eb="3">
      <t>ノ</t>
    </rPh>
    <rPh sb="3" eb="4">
      <t>シ</t>
    </rPh>
    <phoneticPr fontId="3"/>
  </si>
  <si>
    <t>宮川　健次</t>
    <rPh sb="0" eb="2">
      <t>ミヤガワ</t>
    </rPh>
    <rPh sb="3" eb="5">
      <t>ケンジ</t>
    </rPh>
    <phoneticPr fontId="12"/>
  </si>
  <si>
    <t>Ｎ-021</t>
  </si>
  <si>
    <t>399-0024</t>
  </si>
  <si>
    <t>松本市寿南1-7-22</t>
    <rPh sb="4" eb="5">
      <t>ミナミ</t>
    </rPh>
    <phoneticPr fontId="3"/>
  </si>
  <si>
    <t>Ｎ-043</t>
  </si>
  <si>
    <t>征矢野建材 株式会社</t>
    <rPh sb="0" eb="3">
      <t>ソヤノ</t>
    </rPh>
    <rPh sb="3" eb="5">
      <t>ケンザイ</t>
    </rPh>
    <phoneticPr fontId="3"/>
  </si>
  <si>
    <t>399-0033</t>
  </si>
  <si>
    <t>松本市笹賀7116-1</t>
    <rPh sb="0" eb="2">
      <t>マツモト</t>
    </rPh>
    <rPh sb="2" eb="3">
      <t>シ</t>
    </rPh>
    <rPh sb="3" eb="5">
      <t>ササガ</t>
    </rPh>
    <phoneticPr fontId="3"/>
  </si>
  <si>
    <t>Ｎ-050</t>
  </si>
  <si>
    <t>株式会社 木曽アルテック社</t>
    <rPh sb="5" eb="7">
      <t>キソ</t>
    </rPh>
    <rPh sb="12" eb="13">
      <t>シャ</t>
    </rPh>
    <phoneticPr fontId="3"/>
  </si>
  <si>
    <t>399-6303</t>
  </si>
  <si>
    <t>塩尻市奈良井82-1</t>
    <rPh sb="0" eb="3">
      <t>シオジリシ</t>
    </rPh>
    <rPh sb="3" eb="6">
      <t>ナライ</t>
    </rPh>
    <phoneticPr fontId="3"/>
  </si>
  <si>
    <t>斉藤　寛親</t>
  </si>
  <si>
    <t>389-1305</t>
  </si>
  <si>
    <t>Ｎ-051</t>
  </si>
  <si>
    <t>株式会社 鎌倉材木店</t>
    <rPh sb="5" eb="7">
      <t>カマクラ</t>
    </rPh>
    <rPh sb="7" eb="9">
      <t>ザイモク</t>
    </rPh>
    <rPh sb="9" eb="10">
      <t>テン</t>
    </rPh>
    <phoneticPr fontId="3"/>
  </si>
  <si>
    <t>381-0024</t>
  </si>
  <si>
    <t>長野市南長池39-5</t>
    <rPh sb="0" eb="2">
      <t>ナガノ</t>
    </rPh>
    <rPh sb="2" eb="3">
      <t>シ</t>
    </rPh>
    <rPh sb="3" eb="4">
      <t>ミナミ</t>
    </rPh>
    <rPh sb="4" eb="6">
      <t>ナガイケ</t>
    </rPh>
    <phoneticPr fontId="3"/>
  </si>
  <si>
    <t>鎌倉　利光</t>
    <rPh sb="0" eb="2">
      <t>カマクラ</t>
    </rPh>
    <rPh sb="3" eb="5">
      <t>トシミツ</t>
    </rPh>
    <phoneticPr fontId="18"/>
  </si>
  <si>
    <t>Ｎ-056</t>
  </si>
  <si>
    <t>伊藤木材 株式会社</t>
    <rPh sb="0" eb="2">
      <t>イトウ</t>
    </rPh>
    <rPh sb="2" eb="4">
      <t>モクザイ</t>
    </rPh>
    <phoneticPr fontId="3"/>
  </si>
  <si>
    <t>Ｎ-059</t>
  </si>
  <si>
    <t>有限会社 丸山材木店</t>
  </si>
  <si>
    <t>382-0037</t>
  </si>
  <si>
    <t>須坂市野辺町746</t>
  </si>
  <si>
    <t>丸山　　剛</t>
    <rPh sb="0" eb="2">
      <t>マルヤマ</t>
    </rPh>
    <rPh sb="4" eb="5">
      <t>ツヨシ</t>
    </rPh>
    <phoneticPr fontId="18"/>
  </si>
  <si>
    <t>黒岩　寛雅</t>
    <rPh sb="0" eb="2">
      <t>クロイワ</t>
    </rPh>
    <rPh sb="3" eb="4">
      <t>カン</t>
    </rPh>
    <rPh sb="4" eb="5">
      <t>マサ</t>
    </rPh>
    <phoneticPr fontId="18"/>
  </si>
  <si>
    <t>株式会社 山崎屋木工製作所</t>
  </si>
  <si>
    <t>387-0013</t>
  </si>
  <si>
    <t>千曲市小島2817</t>
    <rPh sb="0" eb="2">
      <t>チクマ</t>
    </rPh>
    <rPh sb="2" eb="3">
      <t>シ</t>
    </rPh>
    <rPh sb="3" eb="5">
      <t>オジマ</t>
    </rPh>
    <phoneticPr fontId="2"/>
  </si>
  <si>
    <t>山崎　慎一郎</t>
    <rPh sb="0" eb="2">
      <t>ヤマザキ</t>
    </rPh>
    <rPh sb="3" eb="6">
      <t>シンイチロウ</t>
    </rPh>
    <phoneticPr fontId="18"/>
  </si>
  <si>
    <t>大谷　健一郎</t>
    <rPh sb="0" eb="2">
      <t>オオタニ</t>
    </rPh>
    <rPh sb="3" eb="6">
      <t>ケンイチロウ</t>
    </rPh>
    <phoneticPr fontId="18"/>
  </si>
  <si>
    <t>Ｎ-024</t>
  </si>
  <si>
    <t>瑞穂木材 株式会社</t>
    <rPh sb="0" eb="2">
      <t>ミズホ</t>
    </rPh>
    <rPh sb="2" eb="4">
      <t>モクザイ</t>
    </rPh>
    <phoneticPr fontId="3"/>
  </si>
  <si>
    <t>389-2301</t>
  </si>
  <si>
    <t>下髙井郡木島平村穂高3228-1</t>
    <rPh sb="0" eb="1">
      <t>シタ</t>
    </rPh>
    <rPh sb="1" eb="3">
      <t>タカイ</t>
    </rPh>
    <rPh sb="3" eb="4">
      <t>グン</t>
    </rPh>
    <rPh sb="4" eb="8">
      <t>キジマダイラムラ</t>
    </rPh>
    <rPh sb="8" eb="10">
      <t>ホタカ</t>
    </rPh>
    <phoneticPr fontId="3"/>
  </si>
  <si>
    <t>Ｎ-054</t>
  </si>
  <si>
    <t>中澤木材 株式会社</t>
  </si>
  <si>
    <t>383-0064</t>
  </si>
  <si>
    <t>Ｎ-058</t>
  </si>
  <si>
    <t>栄村森林組合</t>
    <rPh sb="0" eb="2">
      <t>サカエムラ</t>
    </rPh>
    <rPh sb="2" eb="4">
      <t>シンリン</t>
    </rPh>
    <rPh sb="4" eb="6">
      <t>クミアイ</t>
    </rPh>
    <phoneticPr fontId="3"/>
  </si>
  <si>
    <t>389-2703</t>
  </si>
  <si>
    <t>下水内郡栄村大字堺16711</t>
    <rPh sb="0" eb="4">
      <t>シモミノチグン</t>
    </rPh>
    <rPh sb="4" eb="5">
      <t>サカエ</t>
    </rPh>
    <rPh sb="5" eb="6">
      <t>ムラ</t>
    </rPh>
    <rPh sb="6" eb="8">
      <t>オオアザ</t>
    </rPh>
    <rPh sb="8" eb="9">
      <t>サカイ</t>
    </rPh>
    <phoneticPr fontId="4"/>
  </si>
  <si>
    <t>桑原　重雄</t>
  </si>
  <si>
    <t>上倉　庄栄</t>
    <rPh sb="0" eb="2">
      <t>カミクラ</t>
    </rPh>
    <rPh sb="3" eb="5">
      <t>ショウエイ</t>
    </rPh>
    <phoneticPr fontId="18"/>
  </si>
  <si>
    <t>Ｎ-062</t>
    <phoneticPr fontId="12"/>
  </si>
  <si>
    <t>Ｎ-063</t>
    <phoneticPr fontId="12"/>
  </si>
  <si>
    <t>認証番号1</t>
    <rPh sb="0" eb="2">
      <t>ニンショウ</t>
    </rPh>
    <rPh sb="2" eb="4">
      <t>バンゴウ</t>
    </rPh>
    <phoneticPr fontId="12"/>
  </si>
  <si>
    <t>003</t>
    <phoneticPr fontId="12"/>
  </si>
  <si>
    <t>059</t>
  </si>
  <si>
    <t>060</t>
  </si>
  <si>
    <t>006</t>
    <phoneticPr fontId="12"/>
  </si>
  <si>
    <t>010</t>
    <phoneticPr fontId="12"/>
  </si>
  <si>
    <t>013</t>
    <phoneticPr fontId="12"/>
  </si>
  <si>
    <t>016</t>
    <phoneticPr fontId="12"/>
  </si>
  <si>
    <t>024</t>
    <phoneticPr fontId="12"/>
  </si>
  <si>
    <t>028</t>
    <phoneticPr fontId="12"/>
  </si>
  <si>
    <t>034</t>
    <phoneticPr fontId="12"/>
  </si>
  <si>
    <t>058</t>
    <phoneticPr fontId="12"/>
  </si>
  <si>
    <t>061</t>
  </si>
  <si>
    <t>062</t>
  </si>
  <si>
    <t>063</t>
  </si>
  <si>
    <t>Ⅳ　針葉樹造作用製材（壁板）</t>
    <phoneticPr fontId="8"/>
  </si>
  <si>
    <t>Ⅴ　フローリング</t>
    <phoneticPr fontId="6"/>
  </si>
  <si>
    <t>Ⅶ　集成材</t>
    <phoneticPr fontId="6"/>
  </si>
  <si>
    <t>Ⅵ　家具、建具、小木工品</t>
    <phoneticPr fontId="6"/>
  </si>
  <si>
    <t>　　家具等その原板</t>
    <phoneticPr fontId="6"/>
  </si>
  <si>
    <t>Ⅳ 造作用製材（壁板）</t>
  </si>
  <si>
    <t>Ⅴ フローリング</t>
  </si>
  <si>
    <t>Ⅵ 家具･建具･小木工品</t>
  </si>
  <si>
    <t>Ⅵ 家具等その原板</t>
    <rPh sb="4" eb="5">
      <t>トウ</t>
    </rPh>
    <rPh sb="7" eb="8">
      <t>ゲン</t>
    </rPh>
    <rPh sb="8" eb="9">
      <t>イタ</t>
    </rPh>
    <phoneticPr fontId="12"/>
  </si>
  <si>
    <t>Ⅶ 集成材</t>
  </si>
  <si>
    <t>Ⅸ 針葉樹構造用合板</t>
  </si>
  <si>
    <t>Ⅸ 針葉樹構造用合板</t>
    <phoneticPr fontId="12"/>
  </si>
  <si>
    <t>㎡</t>
  </si>
  <si>
    <t>㎥</t>
  </si>
  <si>
    <t>Ⅳ 造作用製材（壁板）</t>
    <phoneticPr fontId="12"/>
  </si>
  <si>
    <t>386-0701</t>
    <phoneticPr fontId="12"/>
  </si>
  <si>
    <t>386-0603</t>
    <phoneticPr fontId="12"/>
  </si>
  <si>
    <t>小県郡長和町古町4294</t>
    <phoneticPr fontId="3"/>
  </si>
  <si>
    <t>齋藤　　健</t>
    <rPh sb="0" eb="2">
      <t>サイトウ</t>
    </rPh>
    <rPh sb="4" eb="5">
      <t>タケシ</t>
    </rPh>
    <phoneticPr fontId="20"/>
  </si>
  <si>
    <t>齋藤　　篤</t>
    <rPh sb="0" eb="1">
      <t>サイ</t>
    </rPh>
    <rPh sb="1" eb="2">
      <t>フジ</t>
    </rPh>
    <rPh sb="4" eb="5">
      <t>アツシ</t>
    </rPh>
    <phoneticPr fontId="20"/>
  </si>
  <si>
    <t>株式会社 第三木材 東御営業所</t>
    <rPh sb="0" eb="2">
      <t>カブシキ</t>
    </rPh>
    <rPh sb="2" eb="4">
      <t>カイシャ</t>
    </rPh>
    <rPh sb="5" eb="6">
      <t>ダイ</t>
    </rPh>
    <rPh sb="6" eb="7">
      <t>サン</t>
    </rPh>
    <rPh sb="7" eb="9">
      <t>モクザイ</t>
    </rPh>
    <rPh sb="10" eb="12">
      <t>トウミ</t>
    </rPh>
    <rPh sb="12" eb="15">
      <t>エイギョウショ</t>
    </rPh>
    <phoneticPr fontId="18"/>
  </si>
  <si>
    <t>島田　直政</t>
    <rPh sb="0" eb="2">
      <t>シマダ</t>
    </rPh>
    <rPh sb="3" eb="5">
      <t>ナオマサ</t>
    </rPh>
    <phoneticPr fontId="12"/>
  </si>
  <si>
    <t>江本　　健</t>
    <rPh sb="0" eb="2">
      <t>エモト</t>
    </rPh>
    <rPh sb="4" eb="5">
      <t>ケン</t>
    </rPh>
    <phoneticPr fontId="12"/>
  </si>
  <si>
    <t>389-0514</t>
    <phoneticPr fontId="12"/>
  </si>
  <si>
    <t>清水　貞雄</t>
    <rPh sb="0" eb="2">
      <t>シミズ</t>
    </rPh>
    <rPh sb="3" eb="5">
      <t>サダオ</t>
    </rPh>
    <phoneticPr fontId="12"/>
  </si>
  <si>
    <t>鈴木　　寿・佐伯　伸治・石原　稔明</t>
    <rPh sb="6" eb="7">
      <t>サ</t>
    </rPh>
    <rPh sb="7" eb="8">
      <t>ハク</t>
    </rPh>
    <rPh sb="9" eb="10">
      <t>シン</t>
    </rPh>
    <rPh sb="10" eb="11">
      <t>オサム</t>
    </rPh>
    <rPh sb="12" eb="13">
      <t>イシ</t>
    </rPh>
    <rPh sb="13" eb="14">
      <t>ハラ</t>
    </rPh>
    <rPh sb="15" eb="16">
      <t>ミノル</t>
    </rPh>
    <rPh sb="16" eb="17">
      <t>メイ</t>
    </rPh>
    <phoneticPr fontId="12"/>
  </si>
  <si>
    <t>赤羽　博樹</t>
    <rPh sb="0" eb="2">
      <t>アカハネ</t>
    </rPh>
    <rPh sb="3" eb="4">
      <t>ヒロシ</t>
    </rPh>
    <rPh sb="4" eb="5">
      <t>ジュ</t>
    </rPh>
    <phoneticPr fontId="18"/>
  </si>
  <si>
    <t>株式会社 国興</t>
    <rPh sb="0" eb="2">
      <t>カブシキ</t>
    </rPh>
    <rPh sb="5" eb="6">
      <t>クニ</t>
    </rPh>
    <rPh sb="6" eb="7">
      <t>オコ</t>
    </rPh>
    <phoneticPr fontId="12"/>
  </si>
  <si>
    <t>塩川　勇太</t>
    <rPh sb="0" eb="1">
      <t>シオ</t>
    </rPh>
    <rPh sb="1" eb="2">
      <t>カワ</t>
    </rPh>
    <rPh sb="3" eb="4">
      <t>ユウ</t>
    </rPh>
    <rPh sb="4" eb="5">
      <t>フトシ</t>
    </rPh>
    <phoneticPr fontId="12"/>
  </si>
  <si>
    <t>芳川　彰仁・月岡　　凌</t>
    <rPh sb="0" eb="2">
      <t>ヨシカワ</t>
    </rPh>
    <rPh sb="3" eb="5">
      <t>アキヒト</t>
    </rPh>
    <rPh sb="6" eb="8">
      <t>ツキオカ</t>
    </rPh>
    <rPh sb="10" eb="11">
      <t>リョウ</t>
    </rPh>
    <phoneticPr fontId="12"/>
  </si>
  <si>
    <t>高林　宣夫・佐藤　広隆</t>
    <rPh sb="0" eb="2">
      <t>タカバヤシ</t>
    </rPh>
    <rPh sb="3" eb="4">
      <t>セン</t>
    </rPh>
    <rPh sb="4" eb="5">
      <t>フ</t>
    </rPh>
    <rPh sb="6" eb="8">
      <t>サトウ</t>
    </rPh>
    <rPh sb="9" eb="10">
      <t>ヒロ</t>
    </rPh>
    <rPh sb="10" eb="11">
      <t>タカシ</t>
    </rPh>
    <phoneticPr fontId="12"/>
  </si>
  <si>
    <t>後藤　美治</t>
    <rPh sb="0" eb="2">
      <t>ゴトウ</t>
    </rPh>
    <rPh sb="3" eb="4">
      <t>ミ</t>
    </rPh>
    <rPh sb="4" eb="5">
      <t>オサム</t>
    </rPh>
    <phoneticPr fontId="12"/>
  </si>
  <si>
    <t>村井　勇睦・内堀　優汰・赤沼　裕樹</t>
    <rPh sb="0" eb="1">
      <t>ムラ</t>
    </rPh>
    <rPh sb="1" eb="2">
      <t>セイ</t>
    </rPh>
    <rPh sb="3" eb="4">
      <t>ユウ</t>
    </rPh>
    <rPh sb="4" eb="5">
      <t>ボク</t>
    </rPh>
    <rPh sb="6" eb="8">
      <t>ウチボリ</t>
    </rPh>
    <rPh sb="9" eb="10">
      <t>ユウ</t>
    </rPh>
    <rPh sb="10" eb="11">
      <t>タ</t>
    </rPh>
    <rPh sb="12" eb="14">
      <t>アカヌマ</t>
    </rPh>
    <rPh sb="15" eb="17">
      <t>ユウキ</t>
    </rPh>
    <phoneticPr fontId="12"/>
  </si>
  <si>
    <t>石神　守雄</t>
    <rPh sb="0" eb="1">
      <t>イシ</t>
    </rPh>
    <rPh sb="1" eb="2">
      <t>カミ</t>
    </rPh>
    <rPh sb="3" eb="4">
      <t>マモル</t>
    </rPh>
    <rPh sb="4" eb="5">
      <t>オス</t>
    </rPh>
    <phoneticPr fontId="12"/>
  </si>
  <si>
    <t>永谷　和春・石神　好弘</t>
    <rPh sb="0" eb="2">
      <t>ナガタニ</t>
    </rPh>
    <rPh sb="3" eb="4">
      <t>ワ</t>
    </rPh>
    <rPh sb="4" eb="5">
      <t>ハル</t>
    </rPh>
    <rPh sb="6" eb="7">
      <t>イシ</t>
    </rPh>
    <rPh sb="7" eb="8">
      <t>カミ</t>
    </rPh>
    <rPh sb="9" eb="10">
      <t>ヨシミ</t>
    </rPh>
    <rPh sb="10" eb="11">
      <t>ヒロ</t>
    </rPh>
    <phoneticPr fontId="12"/>
  </si>
  <si>
    <t>唐沢　靖史</t>
    <rPh sb="0" eb="2">
      <t>カラサワ</t>
    </rPh>
    <rPh sb="3" eb="4">
      <t>ヤスシ</t>
    </rPh>
    <rPh sb="4" eb="5">
      <t>シ</t>
    </rPh>
    <phoneticPr fontId="12"/>
  </si>
  <si>
    <t>中澤　勝成</t>
    <rPh sb="0" eb="2">
      <t>ナカザワ</t>
    </rPh>
    <rPh sb="3" eb="5">
      <t>カツナリ</t>
    </rPh>
    <phoneticPr fontId="12"/>
  </si>
  <si>
    <t>中野市新井360-5</t>
    <rPh sb="0" eb="3">
      <t>ナカノシ</t>
    </rPh>
    <rPh sb="3" eb="5">
      <t>アライ</t>
    </rPh>
    <phoneticPr fontId="5"/>
  </si>
  <si>
    <t>株式会社 飯伊 製材工場 ほうりん</t>
    <rPh sb="5" eb="7">
      <t>ハンイ</t>
    </rPh>
    <rPh sb="8" eb="10">
      <t>セイザイ</t>
    </rPh>
    <rPh sb="10" eb="12">
      <t>コウジョウ</t>
    </rPh>
    <phoneticPr fontId="3"/>
  </si>
  <si>
    <t>海老沢木材　正島工場</t>
    <rPh sb="0" eb="3">
      <t>エビサワ</t>
    </rPh>
    <rPh sb="3" eb="5">
      <t>モクザイ</t>
    </rPh>
    <rPh sb="6" eb="7">
      <t>ショウ</t>
    </rPh>
    <rPh sb="7" eb="8">
      <t>ジマ</t>
    </rPh>
    <rPh sb="8" eb="10">
      <t>コウジョウ</t>
    </rPh>
    <phoneticPr fontId="18"/>
  </si>
  <si>
    <t>海老沢　公治</t>
    <rPh sb="0" eb="3">
      <t>エビサワ</t>
    </rPh>
    <rPh sb="4" eb="5">
      <t>コウ</t>
    </rPh>
    <rPh sb="5" eb="6">
      <t>ジ</t>
    </rPh>
    <phoneticPr fontId="18"/>
  </si>
  <si>
    <r>
      <t>株式会社 第三木材</t>
    </r>
    <r>
      <rPr>
        <sz val="10"/>
        <rFont val="ＭＳ 明朝"/>
        <family val="1"/>
        <charset val="128"/>
      </rPr>
      <t xml:space="preserve"> 東御営業所</t>
    </r>
    <rPh sb="0" eb="4">
      <t>カブシキガイシャ</t>
    </rPh>
    <rPh sb="5" eb="6">
      <t>ダイ</t>
    </rPh>
    <rPh sb="6" eb="9">
      <t>サンモクザイ</t>
    </rPh>
    <rPh sb="10" eb="12">
      <t>トウミ</t>
    </rPh>
    <rPh sb="12" eb="15">
      <t>エイギョウショ</t>
    </rPh>
    <phoneticPr fontId="12"/>
  </si>
  <si>
    <t>株式会社 国興</t>
    <rPh sb="0" eb="2">
      <t>カブシキ</t>
    </rPh>
    <rPh sb="5" eb="6">
      <t>クニ</t>
    </rPh>
    <rPh sb="6" eb="7">
      <t>オコ</t>
    </rPh>
    <phoneticPr fontId="6"/>
  </si>
  <si>
    <t>株式会社 有賀製材所</t>
    <rPh sb="0" eb="2">
      <t>カブシキ</t>
    </rPh>
    <rPh sb="5" eb="7">
      <t>アルガ</t>
    </rPh>
    <rPh sb="7" eb="9">
      <t>セイザイ</t>
    </rPh>
    <rPh sb="9" eb="10">
      <t>ショ</t>
    </rPh>
    <phoneticPr fontId="3"/>
  </si>
  <si>
    <t>Ｎ-062</t>
  </si>
  <si>
    <t>Ｎ-063</t>
  </si>
  <si>
    <t>Ｎ-065</t>
  </si>
  <si>
    <t>株式会社 こだま建築舎</t>
    <rPh sb="0" eb="4">
      <t>カブシキカイシャ</t>
    </rPh>
    <rPh sb="8" eb="11">
      <t>ケンチクシャ</t>
    </rPh>
    <phoneticPr fontId="6"/>
  </si>
  <si>
    <t>伊那市西箕輪935</t>
    <rPh sb="0" eb="3">
      <t>イナシ</t>
    </rPh>
    <rPh sb="3" eb="6">
      <t>ニシミノワ</t>
    </rPh>
    <phoneticPr fontId="6"/>
  </si>
  <si>
    <t>桐山　竜之介</t>
  </si>
  <si>
    <t>399-4501</t>
    <phoneticPr fontId="12"/>
  </si>
  <si>
    <t>065</t>
    <phoneticPr fontId="1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</si>
  <si>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6"/>
  </si>
  <si>
    <t>令和○年○○月○○日</t>
    <rPh sb="0" eb="1">
      <t>レイ</t>
    </rPh>
    <rPh sb="1" eb="2">
      <t>ワ</t>
    </rPh>
    <rPh sb="3" eb="4">
      <t>トシ</t>
    </rPh>
    <rPh sb="6" eb="7">
      <t>ツキ</t>
    </rPh>
    <rPh sb="9" eb="10">
      <t>ヒ</t>
    </rPh>
    <phoneticPr fontId="6"/>
  </si>
  <si>
    <r>
      <t>（別添２）　</t>
    </r>
    <r>
      <rPr>
        <sz val="11"/>
        <color indexed="10"/>
        <rFont val="ＭＳ ゴシック"/>
        <family val="3"/>
        <charset val="128"/>
      </rPr>
      <t>※乾燥を委託した場合のみ添付</t>
    </r>
    <rPh sb="1" eb="3">
      <t>ベッテン</t>
    </rPh>
    <phoneticPr fontId="8"/>
  </si>
  <si>
    <t>令和　　年　　月　　日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</si>
</sst>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&quot;　&quot;"/>
    <numFmt numFmtId="178" formatCode="#,##0.0000&quot;  &quot;"/>
    <numFmt numFmtId="179" formatCode="#,##0_ "/>
    <numFmt numFmtId="180" formatCode="0.000_ "/>
    <numFmt numFmtId="181" formatCode="0_ "/>
  </numFmts>
  <fonts count="23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ＤＨＰ平成明朝体W7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ＤＦ平成明朝体W7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ＤＦ平成明朝体W7"/>
      <family val="3"/>
      <charset val="128"/>
    </font>
    <font>
      <sz val="18"/>
      <name val="ＭＳ 明朝"/>
      <family val="1"/>
      <charset val="128"/>
    </font>
    <font>
      <sz val="16"/>
      <color indexed="12"/>
      <name val="HG創英角ｺﾞｼｯｸUB"/>
      <family val="3"/>
      <charset val="128"/>
    </font>
    <font>
      <sz val="10"/>
      <name val="ＭＳ 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0.5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4" fillId="0" borderId="0"/>
    <xf numFmtId="0" fontId="5" fillId="0" borderId="0">
      <alignment vertical="center"/>
    </xf>
  </cellStyleXfs>
  <cellXfs count="272">
    <xf numFmtId="0" fontId="0" fillId="0" borderId="0" xfId="0"/>
    <xf numFmtId="0" fontId="2" fillId="0" borderId="1" xfId="3" applyFont="1" applyBorder="1" applyAlignment="1">
      <alignment horizontal="center" vertical="center"/>
    </xf>
    <xf numFmtId="0" fontId="2" fillId="0" borderId="2" xfId="3" applyFont="1" applyBorder="1" applyAlignment="1" applyProtection="1">
      <alignment horizontal="center" vertical="center"/>
      <protection locked="0"/>
    </xf>
    <xf numFmtId="176" fontId="2" fillId="0" borderId="1" xfId="3" applyNumberFormat="1" applyFont="1" applyBorder="1" applyProtection="1">
      <alignment vertical="center"/>
      <protection locked="0"/>
    </xf>
    <xf numFmtId="176" fontId="2" fillId="0" borderId="2" xfId="3" applyNumberFormat="1" applyFont="1" applyBorder="1" applyAlignment="1" applyProtection="1">
      <alignment horizontal="left" vertical="center"/>
      <protection locked="0"/>
    </xf>
    <xf numFmtId="176" fontId="2" fillId="0" borderId="3" xfId="3" applyNumberFormat="1" applyFont="1" applyBorder="1" applyAlignment="1" applyProtection="1">
      <alignment horizontal="left" vertical="center" shrinkToFit="1"/>
      <protection locked="0"/>
    </xf>
    <xf numFmtId="179" fontId="2" fillId="0" borderId="1" xfId="3" applyNumberFormat="1" applyFont="1" applyBorder="1" applyProtection="1">
      <alignment vertical="center"/>
      <protection locked="0"/>
    </xf>
    <xf numFmtId="0" fontId="2" fillId="0" borderId="1" xfId="3" applyFont="1" applyBorder="1" applyAlignment="1" applyProtection="1">
      <alignment horizontal="center" vertical="center"/>
      <protection locked="0"/>
    </xf>
    <xf numFmtId="176" fontId="2" fillId="0" borderId="1" xfId="3" applyNumberFormat="1" applyFont="1" applyBorder="1" applyAlignment="1" applyProtection="1">
      <alignment horizontal="left" vertical="center"/>
      <protection locked="0"/>
    </xf>
    <xf numFmtId="176" fontId="2" fillId="0" borderId="4" xfId="3" applyNumberFormat="1" applyFont="1" applyBorder="1" applyAlignment="1" applyProtection="1">
      <alignment horizontal="left" vertical="center"/>
      <protection locked="0"/>
    </xf>
    <xf numFmtId="176" fontId="2" fillId="0" borderId="1" xfId="3" applyNumberFormat="1" applyFont="1" applyBorder="1">
      <alignment vertical="center"/>
    </xf>
    <xf numFmtId="176" fontId="2" fillId="0" borderId="3" xfId="3" applyNumberFormat="1" applyFont="1" applyBorder="1" applyAlignment="1" applyProtection="1">
      <alignment horizontal="left" vertical="center"/>
      <protection locked="0"/>
    </xf>
    <xf numFmtId="176" fontId="2" fillId="0" borderId="1" xfId="3" applyNumberFormat="1" applyFont="1" applyBorder="1" applyAlignment="1" applyProtection="1">
      <alignment horizontal="center" vertical="center"/>
      <protection locked="0"/>
    </xf>
    <xf numFmtId="176" fontId="2" fillId="0" borderId="4" xfId="3" applyNumberFormat="1" applyFont="1" applyBorder="1" applyProtection="1">
      <alignment vertic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81" fontId="0" fillId="0" borderId="0" xfId="0" applyNumberFormat="1"/>
    <xf numFmtId="180" fontId="0" fillId="0" borderId="0" xfId="0" applyNumberFormat="1"/>
    <xf numFmtId="0" fontId="0" fillId="0" borderId="1" xfId="0" applyBorder="1"/>
    <xf numFmtId="178" fontId="2" fillId="0" borderId="3" xfId="3" applyNumberFormat="1" applyFont="1" applyBorder="1" applyAlignment="1" applyProtection="1">
      <alignment horizontal="center" vertical="center"/>
      <protection locked="0"/>
    </xf>
    <xf numFmtId="178" fontId="2" fillId="0" borderId="2" xfId="3" applyNumberFormat="1" applyFont="1" applyBorder="1" applyProtection="1">
      <alignment vertical="center"/>
      <protection locked="0"/>
    </xf>
    <xf numFmtId="178" fontId="2" fillId="0" borderId="12" xfId="3" applyNumberFormat="1" applyFont="1" applyBorder="1" applyAlignment="1" applyProtection="1">
      <alignment horizontal="center" vertical="center"/>
      <protection locked="0"/>
    </xf>
    <xf numFmtId="178" fontId="2" fillId="0" borderId="1" xfId="3" applyNumberFormat="1" applyFont="1" applyBorder="1" applyProtection="1">
      <alignment vertical="center"/>
      <protection locked="0"/>
    </xf>
    <xf numFmtId="178" fontId="2" fillId="0" borderId="11" xfId="3" applyNumberFormat="1" applyFont="1" applyBorder="1" applyAlignment="1" applyProtection="1">
      <alignment horizontal="center" vertical="center"/>
      <protection locked="0"/>
    </xf>
    <xf numFmtId="178" fontId="2" fillId="0" borderId="13" xfId="3" applyNumberFormat="1" applyFont="1" applyBorder="1" applyAlignment="1" applyProtection="1">
      <alignment horizontal="center" vertical="center"/>
      <protection locked="0"/>
    </xf>
    <xf numFmtId="0" fontId="19" fillId="2" borderId="1" xfId="1" applyFont="1" applyFill="1" applyBorder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vertical="center"/>
    </xf>
    <xf numFmtId="0" fontId="19" fillId="0" borderId="1" xfId="1" applyFont="1" applyBorder="1" applyAlignment="1">
      <alignment vertical="center" wrapText="1"/>
    </xf>
    <xf numFmtId="49" fontId="19" fillId="2" borderId="1" xfId="1" applyNumberFormat="1" applyFont="1" applyFill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/>
    </xf>
    <xf numFmtId="0" fontId="1" fillId="0" borderId="1" xfId="2" applyFont="1" applyBorder="1" applyAlignment="1">
      <alignment horizontal="center" vertical="center"/>
    </xf>
    <xf numFmtId="0" fontId="4" fillId="0" borderId="0" xfId="2" applyAlignment="1">
      <alignment vertical="center"/>
    </xf>
    <xf numFmtId="0" fontId="1" fillId="0" borderId="1" xfId="2" applyFont="1" applyBorder="1" applyAlignment="1">
      <alignment vertical="center"/>
    </xf>
    <xf numFmtId="49" fontId="4" fillId="0" borderId="0" xfId="2" applyNumberFormat="1" applyAlignment="1">
      <alignment horizontal="center" vertical="center"/>
    </xf>
    <xf numFmtId="0" fontId="4" fillId="0" borderId="14" xfId="2" applyBorder="1" applyAlignment="1">
      <alignment vertical="center"/>
    </xf>
    <xf numFmtId="0" fontId="4" fillId="0" borderId="15" xfId="2" applyBorder="1" applyAlignment="1">
      <alignment vertical="center"/>
    </xf>
    <xf numFmtId="0" fontId="4" fillId="0" borderId="16" xfId="2" applyBorder="1" applyAlignment="1">
      <alignment horizontal="center" vertical="center"/>
    </xf>
    <xf numFmtId="0" fontId="4" fillId="0" borderId="17" xfId="2" applyBorder="1" applyAlignment="1">
      <alignment vertical="center"/>
    </xf>
    <xf numFmtId="0" fontId="4" fillId="0" borderId="18" xfId="2" applyBorder="1" applyAlignment="1">
      <alignment vertical="center"/>
    </xf>
    <xf numFmtId="0" fontId="4" fillId="0" borderId="19" xfId="2" applyBorder="1" applyAlignment="1">
      <alignment vertical="center"/>
    </xf>
    <xf numFmtId="0" fontId="2" fillId="0" borderId="0" xfId="2" applyFont="1" applyAlignment="1">
      <alignment horizontal="center" vertical="center" wrapText="1"/>
    </xf>
    <xf numFmtId="0" fontId="11" fillId="0" borderId="0" xfId="2" applyFont="1" applyAlignment="1">
      <alignment vertical="center"/>
    </xf>
    <xf numFmtId="49" fontId="4" fillId="0" borderId="0" xfId="2" applyNumberFormat="1" applyAlignment="1" applyProtection="1">
      <alignment vertical="center"/>
      <protection locked="0"/>
    </xf>
    <xf numFmtId="0" fontId="4" fillId="0" borderId="0" xfId="3" applyFont="1">
      <alignment vertical="center"/>
    </xf>
    <xf numFmtId="0" fontId="2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center" vertical="center"/>
    </xf>
    <xf numFmtId="0" fontId="2" fillId="0" borderId="0" xfId="3" applyFont="1">
      <alignment vertical="center"/>
    </xf>
    <xf numFmtId="0" fontId="14" fillId="0" borderId="0" xfId="3" applyFont="1" applyAlignment="1">
      <alignment horizontal="center" vertical="center"/>
    </xf>
    <xf numFmtId="0" fontId="4" fillId="0" borderId="20" xfId="3" applyFont="1" applyBorder="1">
      <alignment vertical="center"/>
    </xf>
    <xf numFmtId="0" fontId="4" fillId="0" borderId="20" xfId="3" applyFont="1" applyBorder="1" applyAlignment="1">
      <alignment horizontal="distributed" vertical="center"/>
    </xf>
    <xf numFmtId="0" fontId="4" fillId="0" borderId="21" xfId="3" applyFont="1" applyBorder="1">
      <alignment vertical="center"/>
    </xf>
    <xf numFmtId="0" fontId="4" fillId="0" borderId="21" xfId="3" applyFont="1" applyBorder="1" applyAlignment="1">
      <alignment horizontal="distributed" vertical="center"/>
    </xf>
    <xf numFmtId="0" fontId="9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2" fillId="0" borderId="22" xfId="3" applyFont="1" applyBorder="1" applyAlignment="1">
      <alignment horizontal="center" vertical="center"/>
    </xf>
    <xf numFmtId="0" fontId="4" fillId="0" borderId="23" xfId="3" applyFont="1" applyBorder="1">
      <alignment vertical="center"/>
    </xf>
    <xf numFmtId="176" fontId="2" fillId="0" borderId="1" xfId="3" applyNumberFormat="1" applyFont="1" applyBorder="1" applyAlignment="1">
      <alignment horizontal="center" vertical="center"/>
    </xf>
    <xf numFmtId="176" fontId="2" fillId="0" borderId="2" xfId="3" applyNumberFormat="1" applyFont="1" applyBorder="1" applyAlignment="1">
      <alignment vertical="center" shrinkToFit="1"/>
    </xf>
    <xf numFmtId="176" fontId="2" fillId="0" borderId="2" xfId="3" applyNumberFormat="1" applyFont="1" applyBorder="1">
      <alignment vertical="center"/>
    </xf>
    <xf numFmtId="178" fontId="2" fillId="0" borderId="0" xfId="3" applyNumberFormat="1" applyFont="1">
      <alignment vertical="center"/>
    </xf>
    <xf numFmtId="176" fontId="2" fillId="0" borderId="1" xfId="3" applyNumberFormat="1" applyFont="1" applyBorder="1" applyAlignment="1">
      <alignment vertical="center" shrinkToFit="1"/>
    </xf>
    <xf numFmtId="178" fontId="2" fillId="0" borderId="1" xfId="3" applyNumberFormat="1" applyFont="1" applyBorder="1">
      <alignment vertical="center"/>
    </xf>
    <xf numFmtId="0" fontId="2" fillId="2" borderId="21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2" fillId="2" borderId="1" xfId="3" applyFont="1" applyFill="1" applyBorder="1">
      <alignment vertical="center"/>
    </xf>
    <xf numFmtId="179" fontId="2" fillId="2" borderId="1" xfId="3" applyNumberFormat="1" applyFont="1" applyFill="1" applyBorder="1">
      <alignment vertical="center"/>
    </xf>
    <xf numFmtId="177" fontId="2" fillId="2" borderId="1" xfId="3" applyNumberFormat="1" applyFont="1" applyFill="1" applyBorder="1" applyAlignment="1">
      <alignment horizontal="center" vertical="center"/>
    </xf>
    <xf numFmtId="178" fontId="2" fillId="2" borderId="1" xfId="3" applyNumberFormat="1" applyFont="1" applyFill="1" applyBorder="1">
      <alignment vertical="center"/>
    </xf>
    <xf numFmtId="178" fontId="2" fillId="2" borderId="11" xfId="3" applyNumberFormat="1" applyFont="1" applyFill="1" applyBorder="1" applyAlignment="1">
      <alignment horizontal="center" vertical="center"/>
    </xf>
    <xf numFmtId="176" fontId="2" fillId="2" borderId="1" xfId="3" applyNumberFormat="1" applyFont="1" applyFill="1" applyBorder="1">
      <alignment vertical="center"/>
    </xf>
    <xf numFmtId="176" fontId="2" fillId="0" borderId="21" xfId="3" applyNumberFormat="1" applyFont="1" applyBorder="1">
      <alignment vertical="center"/>
    </xf>
    <xf numFmtId="176" fontId="2" fillId="0" borderId="11" xfId="3" applyNumberFormat="1" applyFont="1" applyBorder="1">
      <alignment vertical="center"/>
    </xf>
    <xf numFmtId="176" fontId="2" fillId="0" borderId="11" xfId="3" applyNumberFormat="1" applyFont="1" applyBorder="1" applyAlignment="1">
      <alignment horizontal="center" vertical="center"/>
    </xf>
    <xf numFmtId="0" fontId="2" fillId="0" borderId="1" xfId="3" applyFont="1" applyBorder="1">
      <alignment vertical="center"/>
    </xf>
    <xf numFmtId="176" fontId="2" fillId="0" borderId="0" xfId="3" applyNumberFormat="1" applyFont="1">
      <alignment vertical="center"/>
    </xf>
    <xf numFmtId="176" fontId="0" fillId="0" borderId="1" xfId="3" applyNumberFormat="1" applyFont="1" applyBorder="1" applyProtection="1">
      <alignment vertical="center"/>
      <protection locked="0"/>
    </xf>
    <xf numFmtId="176" fontId="0" fillId="0" borderId="2" xfId="3" applyNumberFormat="1" applyFont="1" applyBorder="1" applyAlignment="1" applyProtection="1">
      <alignment horizontal="left" vertical="center"/>
      <protection locked="0"/>
    </xf>
    <xf numFmtId="176" fontId="0" fillId="0" borderId="1" xfId="3" applyNumberFormat="1" applyFont="1" applyBorder="1" applyAlignment="1" applyProtection="1">
      <alignment horizontal="left" vertical="center"/>
      <protection locked="0"/>
    </xf>
    <xf numFmtId="176" fontId="0" fillId="0" borderId="3" xfId="3" applyNumberFormat="1" applyFont="1" applyBorder="1" applyAlignment="1" applyProtection="1">
      <alignment horizontal="left" vertical="center" shrinkToFit="1"/>
      <protection locked="0"/>
    </xf>
    <xf numFmtId="0" fontId="0" fillId="0" borderId="1" xfId="2" applyFont="1" applyBorder="1" applyAlignment="1">
      <alignment horizontal="center" vertical="center"/>
    </xf>
    <xf numFmtId="178" fontId="2" fillId="0" borderId="3" xfId="3" applyNumberFormat="1" applyFont="1" applyBorder="1" applyAlignment="1">
      <alignment horizontal="center" vertical="center"/>
    </xf>
    <xf numFmtId="178" fontId="2" fillId="0" borderId="2" xfId="3" applyNumberFormat="1" applyFont="1" applyBorder="1">
      <alignment vertical="center"/>
    </xf>
    <xf numFmtId="178" fontId="2" fillId="0" borderId="12" xfId="3" applyNumberFormat="1" applyFont="1" applyBorder="1" applyAlignment="1">
      <alignment horizontal="center" vertical="center"/>
    </xf>
    <xf numFmtId="178" fontId="2" fillId="0" borderId="11" xfId="3" applyNumberFormat="1" applyFont="1" applyBorder="1" applyAlignment="1">
      <alignment horizontal="center" vertical="center"/>
    </xf>
    <xf numFmtId="178" fontId="2" fillId="0" borderId="13" xfId="3" applyNumberFormat="1" applyFont="1" applyBorder="1" applyAlignment="1">
      <alignment horizontal="center" vertical="center"/>
    </xf>
    <xf numFmtId="0" fontId="4" fillId="0" borderId="0" xfId="3" applyFo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0" fontId="4" fillId="0" borderId="0" xfId="3" applyFont="1" applyAlignment="1" applyProtection="1">
      <alignment horizontal="right" vertical="center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0" fontId="2" fillId="0" borderId="0" xfId="3" applyFont="1" applyProtection="1">
      <alignment vertical="center"/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9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2" fillId="0" borderId="22" xfId="3" applyFont="1" applyBorder="1" applyAlignment="1" applyProtection="1">
      <alignment horizontal="center" vertical="center"/>
      <protection locked="0"/>
    </xf>
    <xf numFmtId="0" fontId="4" fillId="0" borderId="23" xfId="3" applyFont="1" applyBorder="1" applyProtection="1">
      <alignment vertical="center"/>
      <protection locked="0"/>
    </xf>
    <xf numFmtId="176" fontId="2" fillId="0" borderId="2" xfId="3" applyNumberFormat="1" applyFont="1" applyBorder="1" applyProtection="1">
      <alignment vertical="center"/>
      <protection locked="0"/>
    </xf>
    <xf numFmtId="178" fontId="2" fillId="0" borderId="0" xfId="3" applyNumberFormat="1" applyFont="1" applyProtection="1">
      <alignment vertical="center"/>
      <protection locked="0"/>
    </xf>
    <xf numFmtId="0" fontId="2" fillId="2" borderId="21" xfId="3" applyFont="1" applyFill="1" applyBorder="1" applyAlignment="1" applyProtection="1">
      <alignment horizontal="center" vertical="center"/>
      <protection locked="0"/>
    </xf>
    <xf numFmtId="0" fontId="2" fillId="2" borderId="11" xfId="3" applyFont="1" applyFill="1" applyBorder="1" applyAlignment="1" applyProtection="1">
      <alignment horizontal="center" vertical="center"/>
      <protection locked="0"/>
    </xf>
    <xf numFmtId="0" fontId="2" fillId="2" borderId="1" xfId="3" applyFont="1" applyFill="1" applyBorder="1" applyProtection="1">
      <alignment vertical="center"/>
      <protection locked="0"/>
    </xf>
    <xf numFmtId="179" fontId="2" fillId="2" borderId="1" xfId="3" applyNumberFormat="1" applyFont="1" applyFill="1" applyBorder="1" applyProtection="1">
      <alignment vertical="center"/>
      <protection locked="0"/>
    </xf>
    <xf numFmtId="177" fontId="2" fillId="2" borderId="1" xfId="3" applyNumberFormat="1" applyFont="1" applyFill="1" applyBorder="1" applyAlignment="1" applyProtection="1">
      <alignment horizontal="center" vertical="center"/>
      <protection locked="0"/>
    </xf>
    <xf numFmtId="178" fontId="2" fillId="2" borderId="1" xfId="3" applyNumberFormat="1" applyFont="1" applyFill="1" applyBorder="1" applyProtection="1">
      <alignment vertical="center"/>
      <protection locked="0"/>
    </xf>
    <xf numFmtId="178" fontId="2" fillId="2" borderId="11" xfId="3" applyNumberFormat="1" applyFont="1" applyFill="1" applyBorder="1" applyAlignment="1" applyProtection="1">
      <alignment horizontal="center" vertical="center"/>
      <protection locked="0"/>
    </xf>
    <xf numFmtId="176" fontId="2" fillId="2" borderId="1" xfId="3" applyNumberFormat="1" applyFont="1" applyFill="1" applyBorder="1" applyProtection="1">
      <alignment vertical="center"/>
      <protection locked="0"/>
    </xf>
    <xf numFmtId="176" fontId="2" fillId="0" borderId="21" xfId="3" applyNumberFormat="1" applyFont="1" applyBorder="1" applyProtection="1">
      <alignment vertical="center"/>
      <protection locked="0"/>
    </xf>
    <xf numFmtId="176" fontId="2" fillId="0" borderId="11" xfId="3" applyNumberFormat="1" applyFont="1" applyBorder="1" applyProtection="1">
      <alignment vertical="center"/>
      <protection locked="0"/>
    </xf>
    <xf numFmtId="176" fontId="2" fillId="0" borderId="11" xfId="3" applyNumberFormat="1" applyFont="1" applyBorder="1" applyAlignment="1" applyProtection="1">
      <alignment horizontal="center" vertical="center"/>
      <protection locked="0"/>
    </xf>
    <xf numFmtId="0" fontId="2" fillId="0" borderId="1" xfId="3" applyFont="1" applyBorder="1" applyProtection="1">
      <alignment vertical="center"/>
      <protection locked="0"/>
    </xf>
    <xf numFmtId="176" fontId="2" fillId="0" borderId="0" xfId="3" applyNumberFormat="1" applyFont="1" applyProtection="1">
      <alignment vertical="center"/>
      <protection locked="0"/>
    </xf>
    <xf numFmtId="0" fontId="0" fillId="0" borderId="1" xfId="2" applyFont="1" applyBorder="1" applyAlignment="1">
      <alignment vertical="center"/>
    </xf>
    <xf numFmtId="0" fontId="4" fillId="0" borderId="24" xfId="2" applyBorder="1" applyAlignment="1">
      <alignment horizontal="center" vertical="center"/>
    </xf>
    <xf numFmtId="0" fontId="4" fillId="0" borderId="25" xfId="2" applyBorder="1" applyAlignment="1">
      <alignment horizontal="center" vertical="center"/>
    </xf>
    <xf numFmtId="0" fontId="4" fillId="0" borderId="26" xfId="2" applyBorder="1" applyAlignment="1">
      <alignment horizontal="center" vertical="center"/>
    </xf>
    <xf numFmtId="0" fontId="4" fillId="0" borderId="27" xfId="2" applyBorder="1" applyAlignment="1">
      <alignment horizontal="center" vertical="center"/>
    </xf>
    <xf numFmtId="0" fontId="4" fillId="0" borderId="26" xfId="2" applyBorder="1" applyAlignment="1" applyProtection="1">
      <alignment vertical="center"/>
      <protection locked="0"/>
    </xf>
    <xf numFmtId="0" fontId="4" fillId="0" borderId="28" xfId="2" applyBorder="1" applyAlignment="1" applyProtection="1">
      <alignment vertical="center"/>
      <protection locked="0"/>
    </xf>
    <xf numFmtId="0" fontId="4" fillId="0" borderId="27" xfId="2" applyBorder="1" applyAlignment="1" applyProtection="1">
      <alignment vertical="center"/>
      <protection locked="0"/>
    </xf>
    <xf numFmtId="0" fontId="4" fillId="0" borderId="0" xfId="2" applyAlignment="1" applyProtection="1">
      <alignment vertical="center" shrinkToFit="1"/>
      <protection locked="0"/>
    </xf>
    <xf numFmtId="0" fontId="4" fillId="0" borderId="0" xfId="2" applyAlignment="1">
      <alignment vertical="center" shrinkToFit="1"/>
    </xf>
    <xf numFmtId="0" fontId="4" fillId="0" borderId="5" xfId="2" applyBorder="1" applyAlignment="1">
      <alignment horizontal="center" vertical="center"/>
    </xf>
    <xf numFmtId="0" fontId="4" fillId="0" borderId="29" xfId="2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4" fillId="0" borderId="0" xfId="2" applyAlignment="1" applyProtection="1">
      <alignment vertical="center" wrapText="1"/>
      <protection locked="0"/>
    </xf>
    <xf numFmtId="0" fontId="4" fillId="0" borderId="30" xfId="2" applyBorder="1" applyAlignment="1">
      <alignment horizontal="center" vertical="center"/>
    </xf>
    <xf numFmtId="0" fontId="4" fillId="0" borderId="31" xfId="2" applyBorder="1" applyAlignment="1">
      <alignment horizontal="center" vertical="center"/>
    </xf>
    <xf numFmtId="0" fontId="4" fillId="0" borderId="0" xfId="2" applyAlignment="1">
      <alignment vertical="center"/>
    </xf>
    <xf numFmtId="0" fontId="4" fillId="0" borderId="32" xfId="2" applyBorder="1" applyAlignment="1">
      <alignment horizontal="center" vertical="center"/>
    </xf>
    <xf numFmtId="0" fontId="4" fillId="0" borderId="33" xfId="2" applyBorder="1" applyAlignment="1">
      <alignment horizontal="center" vertical="center"/>
    </xf>
    <xf numFmtId="0" fontId="4" fillId="0" borderId="34" xfId="2" applyBorder="1" applyAlignment="1">
      <alignment vertical="center"/>
    </xf>
    <xf numFmtId="0" fontId="4" fillId="0" borderId="35" xfId="2" applyBorder="1" applyAlignment="1">
      <alignment vertical="center"/>
    </xf>
    <xf numFmtId="0" fontId="4" fillId="0" borderId="36" xfId="2" applyBorder="1" applyAlignment="1">
      <alignment vertical="center"/>
    </xf>
    <xf numFmtId="0" fontId="4" fillId="0" borderId="14" xfId="2" applyBorder="1" applyAlignment="1">
      <alignment vertical="center"/>
    </xf>
    <xf numFmtId="0" fontId="4" fillId="0" borderId="37" xfId="2" applyBorder="1" applyAlignment="1">
      <alignment vertical="center"/>
    </xf>
    <xf numFmtId="0" fontId="4" fillId="0" borderId="15" xfId="2" applyBorder="1" applyAlignment="1">
      <alignment vertical="center"/>
    </xf>
    <xf numFmtId="0" fontId="4" fillId="0" borderId="38" xfId="2" applyBorder="1" applyAlignment="1" applyProtection="1">
      <alignment vertical="center"/>
      <protection locked="0"/>
    </xf>
    <xf numFmtId="0" fontId="4" fillId="0" borderId="39" xfId="2" applyBorder="1" applyAlignment="1" applyProtection="1">
      <alignment vertical="center"/>
      <protection locked="0"/>
    </xf>
    <xf numFmtId="0" fontId="4" fillId="0" borderId="40" xfId="2" applyBorder="1" applyAlignment="1" applyProtection="1">
      <alignment vertical="center"/>
      <protection locked="0"/>
    </xf>
    <xf numFmtId="0" fontId="4" fillId="0" borderId="24" xfId="2" applyBorder="1" applyAlignment="1" applyProtection="1">
      <alignment vertical="center"/>
      <protection locked="0"/>
    </xf>
    <xf numFmtId="0" fontId="4" fillId="0" borderId="41" xfId="2" applyBorder="1" applyAlignment="1" applyProtection="1">
      <alignment vertical="center"/>
      <protection locked="0"/>
    </xf>
    <xf numFmtId="0" fontId="4" fillId="0" borderId="25" xfId="2" applyBorder="1" applyAlignment="1" applyProtection="1">
      <alignment vertical="center"/>
      <protection locked="0"/>
    </xf>
    <xf numFmtId="0" fontId="4" fillId="0" borderId="42" xfId="2" applyBorder="1" applyAlignment="1">
      <alignment horizontal="center" vertical="center"/>
    </xf>
    <xf numFmtId="0" fontId="4" fillId="0" borderId="43" xfId="2" applyBorder="1" applyAlignment="1">
      <alignment vertical="center"/>
    </xf>
    <xf numFmtId="0" fontId="4" fillId="0" borderId="44" xfId="2" applyBorder="1" applyAlignment="1">
      <alignment vertical="center"/>
    </xf>
    <xf numFmtId="0" fontId="4" fillId="0" borderId="20" xfId="2" applyBorder="1" applyAlignment="1">
      <alignment vertical="center" shrinkToFit="1"/>
    </xf>
    <xf numFmtId="0" fontId="4" fillId="0" borderId="45" xfId="2" applyBorder="1" applyAlignment="1">
      <alignment vertical="center"/>
    </xf>
    <xf numFmtId="0" fontId="0" fillId="0" borderId="7" xfId="2" applyFont="1" applyBorder="1" applyAlignment="1">
      <alignment vertical="center" wrapText="1"/>
    </xf>
    <xf numFmtId="0" fontId="2" fillId="0" borderId="41" xfId="2" applyFont="1" applyBorder="1" applyAlignment="1">
      <alignment vertical="center" wrapText="1"/>
    </xf>
    <xf numFmtId="0" fontId="2" fillId="0" borderId="25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4" fillId="0" borderId="46" xfId="2" applyBorder="1" applyAlignment="1">
      <alignment horizontal="center" vertical="center"/>
    </xf>
    <xf numFmtId="0" fontId="4" fillId="0" borderId="38" xfId="2" applyBorder="1" applyAlignment="1">
      <alignment horizontal="center" vertical="center"/>
    </xf>
    <xf numFmtId="0" fontId="4" fillId="0" borderId="40" xfId="2" applyBorder="1" applyAlignment="1">
      <alignment horizontal="center" vertical="center"/>
    </xf>
    <xf numFmtId="0" fontId="2" fillId="0" borderId="47" xfId="2" applyFont="1" applyBorder="1" applyAlignment="1">
      <alignment vertical="center" wrapText="1"/>
    </xf>
    <xf numFmtId="0" fontId="2" fillId="0" borderId="39" xfId="2" applyFont="1" applyBorder="1" applyAlignment="1">
      <alignment vertical="center" wrapText="1"/>
    </xf>
    <xf numFmtId="0" fontId="2" fillId="0" borderId="40" xfId="2" applyFont="1" applyBorder="1" applyAlignment="1">
      <alignment vertical="center" wrapText="1"/>
    </xf>
    <xf numFmtId="0" fontId="4" fillId="0" borderId="48" xfId="2" applyBorder="1" applyAlignment="1">
      <alignment horizontal="center" vertical="center" wrapText="1"/>
    </xf>
    <xf numFmtId="0" fontId="4" fillId="0" borderId="49" xfId="2" applyBorder="1" applyAlignment="1">
      <alignment horizontal="center" vertical="center"/>
    </xf>
    <xf numFmtId="0" fontId="4" fillId="0" borderId="50" xfId="2" applyBorder="1" applyAlignment="1">
      <alignment horizontal="center" vertical="center"/>
    </xf>
    <xf numFmtId="0" fontId="4" fillId="0" borderId="51" xfId="2" applyBorder="1" applyAlignment="1">
      <alignment horizontal="center" vertical="center"/>
    </xf>
    <xf numFmtId="0" fontId="4" fillId="0" borderId="52" xfId="2" applyBorder="1" applyAlignment="1" applyProtection="1">
      <alignment vertical="center"/>
      <protection locked="0"/>
    </xf>
    <xf numFmtId="0" fontId="4" fillId="0" borderId="20" xfId="2" applyBorder="1" applyAlignment="1" applyProtection="1">
      <alignment vertical="center"/>
      <protection locked="0"/>
    </xf>
    <xf numFmtId="0" fontId="4" fillId="0" borderId="53" xfId="2" applyBorder="1" applyAlignment="1" applyProtection="1">
      <alignment vertical="center"/>
      <protection locked="0"/>
    </xf>
    <xf numFmtId="0" fontId="4" fillId="0" borderId="52" xfId="2" applyBorder="1" applyAlignment="1">
      <alignment horizontal="center" vertical="center"/>
    </xf>
    <xf numFmtId="0" fontId="4" fillId="0" borderId="53" xfId="2" applyBorder="1" applyAlignment="1">
      <alignment horizontal="center" vertical="center"/>
    </xf>
    <xf numFmtId="0" fontId="2" fillId="0" borderId="9" xfId="2" applyFont="1" applyBorder="1" applyAlignment="1">
      <alignment vertical="center" wrapText="1"/>
    </xf>
    <xf numFmtId="0" fontId="2" fillId="0" borderId="54" xfId="2" applyFont="1" applyBorder="1" applyAlignment="1">
      <alignment vertical="center" wrapText="1"/>
    </xf>
    <xf numFmtId="0" fontId="2" fillId="0" borderId="33" xfId="2" applyFont="1" applyBorder="1" applyAlignment="1">
      <alignment vertical="center" wrapText="1"/>
    </xf>
    <xf numFmtId="0" fontId="4" fillId="0" borderId="32" xfId="2" applyBorder="1" applyAlignment="1" applyProtection="1">
      <alignment vertical="center"/>
      <protection locked="0"/>
    </xf>
    <xf numFmtId="0" fontId="4" fillId="0" borderId="54" xfId="2" applyBorder="1" applyAlignment="1" applyProtection="1">
      <alignment vertical="center"/>
      <protection locked="0"/>
    </xf>
    <xf numFmtId="0" fontId="4" fillId="0" borderId="33" xfId="2" applyBorder="1" applyAlignment="1" applyProtection="1">
      <alignment vertical="center"/>
      <protection locked="0"/>
    </xf>
    <xf numFmtId="0" fontId="2" fillId="0" borderId="55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27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20" xfId="2" applyFont="1" applyBorder="1" applyAlignment="1">
      <alignment horizontal="center" vertical="center" wrapText="1"/>
    </xf>
    <xf numFmtId="0" fontId="2" fillId="0" borderId="53" xfId="2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2" applyFont="1" applyAlignment="1">
      <alignment vertical="center"/>
    </xf>
    <xf numFmtId="49" fontId="4" fillId="0" borderId="0" xfId="2" applyNumberFormat="1" applyAlignment="1" applyProtection="1">
      <alignment horizontal="right" vertical="center"/>
      <protection locked="0"/>
    </xf>
    <xf numFmtId="0" fontId="10" fillId="0" borderId="0" xfId="2" applyFont="1" applyAlignment="1">
      <alignment horizontal="center" vertical="center"/>
    </xf>
    <xf numFmtId="0" fontId="4" fillId="0" borderId="0" xfId="2" applyAlignment="1">
      <alignment horizontal="right" vertical="center"/>
    </xf>
    <xf numFmtId="0" fontId="4" fillId="0" borderId="0" xfId="0" applyFont="1" applyAlignment="1">
      <alignment vertical="center"/>
    </xf>
    <xf numFmtId="0" fontId="4" fillId="3" borderId="0" xfId="2" applyFill="1" applyAlignment="1">
      <alignment vertical="center"/>
    </xf>
    <xf numFmtId="0" fontId="4" fillId="3" borderId="0" xfId="2" applyFill="1" applyAlignment="1" applyProtection="1">
      <alignment vertical="center"/>
      <protection locked="0"/>
    </xf>
    <xf numFmtId="0" fontId="4" fillId="0" borderId="0" xfId="2" applyAlignment="1">
      <alignment horizontal="center" vertical="center"/>
    </xf>
    <xf numFmtId="176" fontId="2" fillId="0" borderId="3" xfId="3" applyNumberFormat="1" applyFont="1" applyBorder="1" applyAlignment="1" applyProtection="1">
      <alignment vertical="center" shrinkToFit="1"/>
      <protection locked="0"/>
    </xf>
    <xf numFmtId="176" fontId="2" fillId="0" borderId="21" xfId="3" applyNumberFormat="1" applyFont="1" applyBorder="1" applyAlignment="1" applyProtection="1">
      <alignment vertical="center" shrinkToFit="1"/>
      <protection locked="0"/>
    </xf>
    <xf numFmtId="176" fontId="2" fillId="0" borderId="11" xfId="3" applyNumberFormat="1" applyFont="1" applyBorder="1" applyAlignment="1" applyProtection="1">
      <alignment vertical="center" shrinkToFit="1"/>
      <protection locked="0"/>
    </xf>
    <xf numFmtId="0" fontId="18" fillId="0" borderId="0" xfId="3" applyFont="1" applyProtection="1">
      <alignment vertical="center"/>
      <protection locked="0"/>
    </xf>
    <xf numFmtId="49" fontId="4" fillId="0" borderId="0" xfId="3" applyNumberFormat="1" applyFont="1" applyAlignment="1">
      <alignment horizontal="right" vertical="center"/>
    </xf>
    <xf numFmtId="0" fontId="2" fillId="0" borderId="56" xfId="3" applyFont="1" applyBorder="1" applyAlignment="1" applyProtection="1">
      <alignment horizontal="center" vertical="center" wrapText="1"/>
      <protection locked="0"/>
    </xf>
    <xf numFmtId="0" fontId="2" fillId="0" borderId="57" xfId="3" applyFont="1" applyBorder="1" applyAlignment="1" applyProtection="1">
      <alignment horizontal="center" vertical="center" wrapText="1"/>
      <protection locked="0"/>
    </xf>
    <xf numFmtId="0" fontId="2" fillId="0" borderId="58" xfId="3" applyFont="1" applyBorder="1" applyAlignment="1" applyProtection="1">
      <alignment horizontal="center" vertical="center" wrapText="1"/>
      <protection locked="0"/>
    </xf>
    <xf numFmtId="0" fontId="2" fillId="0" borderId="59" xfId="3" applyFont="1" applyBorder="1" applyAlignment="1" applyProtection="1">
      <alignment horizontal="center" vertical="center" wrapText="1"/>
      <protection locked="0"/>
    </xf>
    <xf numFmtId="0" fontId="4" fillId="0" borderId="20" xfId="3" applyFont="1" applyBorder="1" applyAlignment="1" applyProtection="1">
      <alignment vertical="center" shrinkToFit="1"/>
      <protection locked="0"/>
    </xf>
    <xf numFmtId="0" fontId="4" fillId="0" borderId="21" xfId="3" applyFont="1" applyBorder="1" applyAlignment="1" applyProtection="1">
      <alignment vertical="center" shrinkToFit="1"/>
      <protection locked="0"/>
    </xf>
    <xf numFmtId="0" fontId="13" fillId="0" borderId="0" xfId="3" applyFont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2" fillId="0" borderId="21" xfId="3" applyFont="1" applyBorder="1" applyAlignment="1" applyProtection="1">
      <alignment horizontal="center" vertical="center"/>
      <protection locked="0"/>
    </xf>
    <xf numFmtId="0" fontId="2" fillId="0" borderId="11" xfId="3" applyFont="1" applyBorder="1" applyAlignment="1" applyProtection="1">
      <alignment horizontal="center" vertical="center"/>
      <protection locked="0"/>
    </xf>
    <xf numFmtId="0" fontId="2" fillId="0" borderId="56" xfId="3" applyFont="1" applyBorder="1" applyAlignment="1" applyProtection="1">
      <alignment horizontal="center" vertical="center"/>
      <protection locked="0"/>
    </xf>
    <xf numFmtId="0" fontId="2" fillId="0" borderId="57" xfId="3" applyFont="1" applyBorder="1" applyAlignment="1" applyProtection="1">
      <alignment horizontal="center" vertical="center"/>
      <protection locked="0"/>
    </xf>
    <xf numFmtId="176" fontId="0" fillId="0" borderId="3" xfId="3" applyNumberFormat="1" applyFont="1" applyBorder="1" applyAlignment="1" applyProtection="1">
      <alignment vertical="center" shrinkToFit="1"/>
      <protection locked="0"/>
    </xf>
    <xf numFmtId="176" fontId="0" fillId="0" borderId="21" xfId="3" applyNumberFormat="1" applyFont="1" applyBorder="1" applyAlignment="1" applyProtection="1">
      <alignment vertical="center" shrinkToFit="1"/>
      <protection locked="0"/>
    </xf>
    <xf numFmtId="176" fontId="0" fillId="0" borderId="11" xfId="3" applyNumberFormat="1" applyFont="1" applyBorder="1" applyAlignment="1" applyProtection="1">
      <alignment vertical="center" shrinkToFit="1"/>
      <protection locked="0"/>
    </xf>
    <xf numFmtId="0" fontId="2" fillId="2" borderId="3" xfId="3" applyFont="1" applyFill="1" applyBorder="1" applyAlignment="1" applyProtection="1">
      <alignment horizontal="center" vertical="center"/>
      <protection locked="0"/>
    </xf>
    <xf numFmtId="0" fontId="2" fillId="2" borderId="21" xfId="3" applyFont="1" applyFill="1" applyBorder="1" applyAlignment="1" applyProtection="1">
      <alignment horizontal="center" vertical="center"/>
      <protection locked="0"/>
    </xf>
    <xf numFmtId="0" fontId="2" fillId="2" borderId="11" xfId="3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1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54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176" fontId="2" fillId="0" borderId="3" xfId="3" applyNumberFormat="1" applyFont="1" applyBorder="1">
      <alignment vertical="center"/>
    </xf>
    <xf numFmtId="176" fontId="2" fillId="0" borderId="21" xfId="3" applyNumberFormat="1" applyFont="1" applyBorder="1">
      <alignment vertical="center"/>
    </xf>
    <xf numFmtId="176" fontId="2" fillId="0" borderId="11" xfId="3" applyNumberFormat="1" applyFont="1" applyBorder="1">
      <alignment vertical="center"/>
    </xf>
    <xf numFmtId="0" fontId="2" fillId="0" borderId="58" xfId="3" applyFont="1" applyBorder="1" applyAlignment="1">
      <alignment horizontal="center" vertical="center" wrapText="1"/>
    </xf>
    <xf numFmtId="0" fontId="2" fillId="0" borderId="59" xfId="3" applyFont="1" applyBorder="1" applyAlignment="1">
      <alignment horizontal="center" vertical="center" wrapText="1"/>
    </xf>
    <xf numFmtId="0" fontId="2" fillId="0" borderId="56" xfId="3" applyFont="1" applyBorder="1" applyAlignment="1">
      <alignment horizontal="center" vertical="center"/>
    </xf>
    <xf numFmtId="0" fontId="2" fillId="0" borderId="57" xfId="3" applyFont="1" applyBorder="1" applyAlignment="1">
      <alignment horizontal="center" vertical="center"/>
    </xf>
    <xf numFmtId="0" fontId="2" fillId="2" borderId="3" xfId="3" applyFont="1" applyFill="1" applyBorder="1" applyAlignment="1">
      <alignment horizontal="center" vertical="center"/>
    </xf>
    <xf numFmtId="0" fontId="2" fillId="2" borderId="21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56" xfId="3" applyFont="1" applyBorder="1" applyAlignment="1">
      <alignment horizontal="center" vertical="center" wrapText="1"/>
    </xf>
    <xf numFmtId="0" fontId="2" fillId="0" borderId="57" xfId="3" applyFont="1" applyBorder="1" applyAlignment="1">
      <alignment horizontal="center" vertical="center" wrapText="1"/>
    </xf>
    <xf numFmtId="0" fontId="4" fillId="0" borderId="21" xfId="3" applyFont="1" applyBorder="1" applyAlignment="1">
      <alignment vertical="center" shrinkToFit="1"/>
    </xf>
    <xf numFmtId="0" fontId="13" fillId="0" borderId="0" xfId="3" applyFont="1" applyAlignment="1">
      <alignment horizontal="center" vertical="center"/>
    </xf>
    <xf numFmtId="0" fontId="18" fillId="0" borderId="0" xfId="3" applyFont="1">
      <alignment vertical="center"/>
    </xf>
    <xf numFmtId="0" fontId="4" fillId="0" borderId="20" xfId="3" applyFont="1" applyBorder="1" applyAlignment="1">
      <alignment vertical="center" shrinkToFit="1"/>
    </xf>
  </cellXfs>
  <cellStyles count="4">
    <cellStyle name="標準" xfId="0" builtinId="0"/>
    <cellStyle name="標準_出荷証明　認証工場データ" xfId="1" xr:uid="{B1CECD97-44CA-41F5-A907-BE7E74EA8F3B}"/>
    <cellStyle name="標準_出荷証明書（認証）" xfId="2" xr:uid="{955B1983-0C62-43AE-9184-AC01C23E4A56}"/>
    <cellStyle name="標準_内訳書　山銀分" xfId="3" xr:uid="{9E45C556-50AB-4B4B-BA6D-25DC5716DAEE}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5</xdr:row>
      <xdr:rowOff>0</xdr:rowOff>
    </xdr:from>
    <xdr:to>
      <xdr:col>24</xdr:col>
      <xdr:colOff>264799</xdr:colOff>
      <xdr:row>21</xdr:row>
      <xdr:rowOff>85725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10CDA159-FB03-7B2E-06B6-5301C821D528}"/>
            </a:ext>
          </a:extLst>
        </xdr:cNvPr>
        <xdr:cNvSpPr txBox="1">
          <a:spLocks noChangeArrowheads="1"/>
        </xdr:cNvSpPr>
      </xdr:nvSpPr>
      <xdr:spPr bwMode="auto">
        <a:xfrm>
          <a:off x="7934325" y="1000125"/>
          <a:ext cx="5067300" cy="37433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１　認証品目№　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“品目ﾃﾞｰﾀ”ｼｰﾄの“品目№”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(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半角数字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)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を入力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２　認証品目　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“認証品目№　欄”に数字が入力されれば、自動表示され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ます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３　樹種　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からまつ、すぎ等樹種名を入力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４　乾燥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SD20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D20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SD18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D18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SD15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D15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10±3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など入力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５　等級　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記入する場合、１級、２級、３級など等級を入力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等級区分しない場合は、入力しなくても良い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６　種類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柱、土台、梁、桁、垂木、敷居、壁板、ﾌﾛｰﾘﾝｸﾞなど製品の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種類を入力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７　寸法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ｍｍで入力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８　材積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認証品目欄・寸法欄・数量欄に入力されていれば、自動計算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されます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oneCell">
    <xdr:from>
      <xdr:col>16</xdr:col>
      <xdr:colOff>133350</xdr:colOff>
      <xdr:row>22</xdr:row>
      <xdr:rowOff>9525</xdr:rowOff>
    </xdr:from>
    <xdr:to>
      <xdr:col>20</xdr:col>
      <xdr:colOff>66675</xdr:colOff>
      <xdr:row>29</xdr:row>
      <xdr:rowOff>200025</xdr:rowOff>
    </xdr:to>
    <xdr:pic>
      <xdr:nvPicPr>
        <xdr:cNvPr id="2182" name="図 3">
          <a:extLst>
            <a:ext uri="{FF2B5EF4-FFF2-40B4-BE49-F238E27FC236}">
              <a16:creationId xmlns:a16="http://schemas.microsoft.com/office/drawing/2014/main" id="{85538A31-584E-1A71-30E8-07AB7F99A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4924425"/>
          <a:ext cx="2171700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3289" name="Text Box 1">
          <a:extLst>
            <a:ext uri="{FF2B5EF4-FFF2-40B4-BE49-F238E27FC236}">
              <a16:creationId xmlns:a16="http://schemas.microsoft.com/office/drawing/2014/main" id="{731CECA9-331A-6321-7F3D-0484935F6174}"/>
            </a:ext>
          </a:extLst>
        </xdr:cNvPr>
        <xdr:cNvSpPr txBox="1">
          <a:spLocks noChangeArrowheads="1"/>
        </xdr:cNvSpPr>
      </xdr:nvSpPr>
      <xdr:spPr bwMode="auto">
        <a:xfrm>
          <a:off x="9525" y="36576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3290" name="Text Box 2">
          <a:extLst>
            <a:ext uri="{FF2B5EF4-FFF2-40B4-BE49-F238E27FC236}">
              <a16:creationId xmlns:a16="http://schemas.microsoft.com/office/drawing/2014/main" id="{E238D17C-2CD0-BBB3-1DED-2DED60991E02}"/>
            </a:ext>
          </a:extLst>
        </xdr:cNvPr>
        <xdr:cNvSpPr txBox="1">
          <a:spLocks noChangeArrowheads="1"/>
        </xdr:cNvSpPr>
      </xdr:nvSpPr>
      <xdr:spPr bwMode="auto">
        <a:xfrm>
          <a:off x="9525" y="3657600"/>
          <a:ext cx="76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</xdr:colOff>
      <xdr:row>12</xdr:row>
      <xdr:rowOff>104775</xdr:rowOff>
    </xdr:from>
    <xdr:to>
      <xdr:col>1</xdr:col>
      <xdr:colOff>0</xdr:colOff>
      <xdr:row>13</xdr:row>
      <xdr:rowOff>0</xdr:rowOff>
    </xdr:to>
    <xdr:sp macro="" textlink="">
      <xdr:nvSpPr>
        <xdr:cNvPr id="3291" name="Text Box 3">
          <a:extLst>
            <a:ext uri="{FF2B5EF4-FFF2-40B4-BE49-F238E27FC236}">
              <a16:creationId xmlns:a16="http://schemas.microsoft.com/office/drawing/2014/main" id="{4EF7E1F9-9F71-6084-084D-EB73097B580D}"/>
            </a:ext>
          </a:extLst>
        </xdr:cNvPr>
        <xdr:cNvSpPr txBox="1">
          <a:spLocks noChangeArrowheads="1"/>
        </xdr:cNvSpPr>
      </xdr:nvSpPr>
      <xdr:spPr bwMode="auto">
        <a:xfrm>
          <a:off x="9525" y="19335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1411027" cy="4258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8415F1-0AE0-FCDE-EFBF-B5AB9E3A2832}"/>
            </a:ext>
          </a:extLst>
        </xdr:cNvPr>
        <xdr:cNvSpPr txBox="1"/>
      </xdr:nvSpPr>
      <xdr:spPr>
        <a:xfrm>
          <a:off x="4838700" y="0"/>
          <a:ext cx="1411027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2000"/>
            <a:t>≪記載例≫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8</xdr:row>
      <xdr:rowOff>0</xdr:rowOff>
    </xdr:from>
    <xdr:to>
      <xdr:col>24</xdr:col>
      <xdr:colOff>264799</xdr:colOff>
      <xdr:row>24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90CD3B3-C379-A163-1AC6-BECAD6C934C3}"/>
            </a:ext>
          </a:extLst>
        </xdr:cNvPr>
        <xdr:cNvSpPr txBox="1">
          <a:spLocks noChangeArrowheads="1"/>
        </xdr:cNvSpPr>
      </xdr:nvSpPr>
      <xdr:spPr bwMode="auto">
        <a:xfrm>
          <a:off x="7934325" y="1000125"/>
          <a:ext cx="5067300" cy="374332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１　認証品目№　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“品目ﾃﾞｰﾀ”ｼｰﾄの“品目№”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(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半角数字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)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を入力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２　認証品目　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“認証品目№　欄”に数字が入力されれば、自動表示され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ます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３　樹種　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からまつ、すぎ等樹種名を入力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４　乾燥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SD20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D20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SD18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D18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SD15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D15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、</a:t>
          </a:r>
          <a:r>
            <a:rPr lang="en-US" altLang="ja-JP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10±3</a:t>
          </a: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など入力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５　等級　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記入する場合、１級、２級、３級など等級を入力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等級区分しない場合は、入力しなくても良い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６　種類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柱、土台、梁、桁、垂木、敷居、壁板、ﾌﾛｰﾘﾝｸﾞなど製品の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種類を入力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７　寸法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ｍｍで入力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８　材積　欄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認証品目欄・寸法欄・数量欄に入力されていれば、自動計算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　　されます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13</xdr:col>
      <xdr:colOff>38100</xdr:colOff>
      <xdr:row>0</xdr:row>
      <xdr:rowOff>0</xdr:rowOff>
    </xdr:from>
    <xdr:ext cx="1411027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AA5B4F9-64C2-833C-08BC-3AB736382D55}"/>
            </a:ext>
          </a:extLst>
        </xdr:cNvPr>
        <xdr:cNvSpPr txBox="1"/>
      </xdr:nvSpPr>
      <xdr:spPr>
        <a:xfrm>
          <a:off x="6229350" y="0"/>
          <a:ext cx="1411027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2000"/>
            <a:t>≪記載例≫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25</xdr:row>
          <xdr:rowOff>123825</xdr:rowOff>
        </xdr:from>
        <xdr:to>
          <xdr:col>20</xdr:col>
          <xdr:colOff>133350</xdr:colOff>
          <xdr:row>32</xdr:row>
          <xdr:rowOff>9525</xdr:rowOff>
        </xdr:to>
        <xdr:pic>
          <xdr:nvPicPr>
            <xdr:cNvPr id="6344" name="Picture 1">
              <a:extLst>
                <a:ext uri="{FF2B5EF4-FFF2-40B4-BE49-F238E27FC236}">
                  <a16:creationId xmlns:a16="http://schemas.microsoft.com/office/drawing/2014/main" id="{E2B8C118-0ABD-B76E-06BD-7EB5AA2C77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品目ﾃﾞｰﾀ!$A$1:$B$11" spid="_x0000_s63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953375" y="5553075"/>
              <a:ext cx="2171700" cy="16859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2469;&#12540;&#12496;&#12540;&#20849;&#26377;\&#35469;&#35388;&#35069;&#21697;&#12475;&#12531;&#12479;&#12540;\H18&#24180;&#24230;\&#35215;&#32004;&#12539;&#20250;&#21729;&#35215;&#31243;&#12539;&#23455;&#26045;&#35201;&#38936;&#12539;&#22522;&#28310;\&#20986;&#33655;&#35388;&#26126;&#26360;&#12288;&#27096;&#24335;&#38306;&#20418;\&#20986;&#33655;&#35388;&#26126;&#20132;&#20184;&#30003;&#35531;&#26360;&#65288;&#24037;&#22580;&#29992;&#65289;&#12304;&#26368;&#26032;&#29256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-1号"/>
      <sheetName val="明細書"/>
      <sheetName val="県産材証明書 (記入例)"/>
      <sheetName val="5-1-2(検査表)"/>
      <sheetName val="5-1-3(乾燥証明書)"/>
      <sheetName val="品目ﾃﾞｰﾀ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8C72-A2F6-4055-AD95-FB34607C8073}">
  <dimension ref="A1:T57"/>
  <sheetViews>
    <sheetView showZeros="0" tabSelected="1" view="pageBreakPreview" zoomScaleNormal="100" zoomScaleSheetLayoutView="100" workbookViewId="0">
      <selection activeCell="B14" sqref="B14:F14"/>
    </sheetView>
  </sheetViews>
  <sheetFormatPr defaultColWidth="6.7109375" defaultRowHeight="14.25"/>
  <cols>
    <col min="1" max="1" width="1.7109375" style="46" customWidth="1"/>
    <col min="2" max="2" width="3.7109375" style="46" customWidth="1"/>
    <col min="3" max="14" width="6.7109375" style="46" customWidth="1"/>
    <col min="15" max="15" width="8.42578125" style="46" customWidth="1"/>
    <col min="16" max="16" width="0.85546875" style="46" customWidth="1"/>
    <col min="17" max="18" width="6.7109375" style="46" customWidth="1"/>
    <col min="19" max="19" width="9.7109375" style="47" bestFit="1" customWidth="1"/>
    <col min="20" max="20" width="44.42578125" style="48" bestFit="1" customWidth="1"/>
    <col min="21" max="16384" width="6.7109375" style="46"/>
  </cols>
  <sheetData>
    <row r="1" spans="1:20" s="15" customFormat="1" ht="16.5" customHeight="1">
      <c r="B1" s="198" t="s">
        <v>14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S1" s="44"/>
      <c r="T1" s="45"/>
    </row>
    <row r="2" spans="1:20"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20" ht="23.25">
      <c r="A3" s="201" t="s">
        <v>15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20"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S4" s="49" t="s">
        <v>122</v>
      </c>
      <c r="T4" s="49" t="s">
        <v>156</v>
      </c>
    </row>
    <row r="5" spans="1:20" s="50" customFormat="1" ht="13.5">
      <c r="B5" s="200" t="s">
        <v>478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S5" s="49" t="s">
        <v>271</v>
      </c>
      <c r="T5" s="51" t="s">
        <v>272</v>
      </c>
    </row>
    <row r="6" spans="1:20" s="50" customFormat="1" ht="13.5"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S6" s="49" t="s">
        <v>275</v>
      </c>
      <c r="T6" s="51" t="s">
        <v>276</v>
      </c>
    </row>
    <row r="7" spans="1:20" s="50" customFormat="1" ht="13.5"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S7" s="49" t="s">
        <v>279</v>
      </c>
      <c r="T7" s="51" t="s">
        <v>446</v>
      </c>
    </row>
    <row r="8" spans="1:20" s="50" customFormat="1" ht="13.5">
      <c r="B8" s="147" t="s">
        <v>16</v>
      </c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S8" s="49" t="s">
        <v>281</v>
      </c>
      <c r="T8" s="131" t="s">
        <v>160</v>
      </c>
    </row>
    <row r="9" spans="1:20" s="50" customFormat="1" ht="13.5"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S9" s="49" t="s">
        <v>283</v>
      </c>
      <c r="T9" s="51" t="s">
        <v>161</v>
      </c>
    </row>
    <row r="10" spans="1:20" s="50" customFormat="1" ht="13.5"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S10" s="49" t="s">
        <v>284</v>
      </c>
      <c r="T10" s="51" t="s">
        <v>163</v>
      </c>
    </row>
    <row r="11" spans="1:20" s="50" customFormat="1" ht="13.5">
      <c r="B11" s="202" t="s">
        <v>17</v>
      </c>
      <c r="C11" s="202"/>
      <c r="D11" s="202"/>
      <c r="E11" s="202"/>
      <c r="F11" s="202"/>
      <c r="G11" s="202" t="s">
        <v>18</v>
      </c>
      <c r="H11" s="202"/>
      <c r="I11" s="202"/>
      <c r="J11" s="50" t="s">
        <v>205</v>
      </c>
      <c r="K11" s="61"/>
      <c r="L11" s="50" t="s">
        <v>206</v>
      </c>
      <c r="S11" s="99" t="s">
        <v>288</v>
      </c>
      <c r="T11" s="51" t="s">
        <v>289</v>
      </c>
    </row>
    <row r="12" spans="1:20" s="50" customFormat="1" ht="13.5">
      <c r="B12" s="147"/>
      <c r="C12" s="147"/>
      <c r="D12" s="147"/>
      <c r="E12" s="147"/>
      <c r="F12" s="147"/>
      <c r="G12" s="202" t="s">
        <v>19</v>
      </c>
      <c r="H12" s="202"/>
      <c r="I12" s="202"/>
      <c r="J12" s="147" t="e">
        <f>VLOOKUP($K$11,'工場ﾃﾞｰﾀ（03・11・01現在）'!$C$3:$I$43,3)</f>
        <v>#N/A</v>
      </c>
      <c r="K12" s="147"/>
      <c r="L12" s="147"/>
      <c r="M12" s="147"/>
      <c r="N12" s="147"/>
      <c r="O12" s="147"/>
      <c r="S12" s="49" t="s">
        <v>292</v>
      </c>
      <c r="T12" s="131" t="s">
        <v>293</v>
      </c>
    </row>
    <row r="13" spans="1:20" s="50" customFormat="1" ht="13.5">
      <c r="B13" s="147"/>
      <c r="C13" s="147"/>
      <c r="D13" s="147"/>
      <c r="E13" s="147"/>
      <c r="F13" s="147"/>
      <c r="G13" s="202" t="s">
        <v>20</v>
      </c>
      <c r="H13" s="202"/>
      <c r="I13" s="202"/>
      <c r="J13" s="147" t="e">
        <f>VLOOKUP($K$11,'工場ﾃﾞｰﾀ（03・11・01現在）'!$C$3:$I$43,5)</f>
        <v>#N/A</v>
      </c>
      <c r="K13" s="147"/>
      <c r="L13" s="147"/>
      <c r="M13" s="147"/>
      <c r="N13" s="147"/>
      <c r="O13" s="147"/>
      <c r="S13" s="49" t="s">
        <v>296</v>
      </c>
      <c r="T13" s="51" t="s">
        <v>469</v>
      </c>
    </row>
    <row r="14" spans="1:20" s="50" customFormat="1" ht="13.5">
      <c r="B14" s="147"/>
      <c r="C14" s="147"/>
      <c r="D14" s="147"/>
      <c r="E14" s="147"/>
      <c r="F14" s="147"/>
      <c r="G14" s="202" t="s">
        <v>21</v>
      </c>
      <c r="H14" s="202"/>
      <c r="I14" s="202"/>
      <c r="J14" s="147" t="e">
        <f>VLOOKUP($K$11,'工場ﾃﾞｰﾀ（03・11・01現在）'!$C$3:$I$43,6)</f>
        <v>#N/A</v>
      </c>
      <c r="K14" s="147"/>
      <c r="L14" s="147"/>
      <c r="M14" s="147"/>
      <c r="N14" s="147"/>
      <c r="O14" s="50" t="s">
        <v>22</v>
      </c>
      <c r="S14" s="49" t="s">
        <v>298</v>
      </c>
      <c r="T14" s="51" t="s">
        <v>299</v>
      </c>
    </row>
    <row r="15" spans="1:20" s="50" customFormat="1" ht="13.5"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S15" s="49" t="s">
        <v>302</v>
      </c>
      <c r="T15" s="51" t="s">
        <v>303</v>
      </c>
    </row>
    <row r="16" spans="1:20" s="50" customFormat="1"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R16" s="46"/>
      <c r="S16" s="49" t="s">
        <v>471</v>
      </c>
      <c r="T16" s="51" t="s">
        <v>305</v>
      </c>
    </row>
    <row r="17" spans="1:20" s="50" customFormat="1">
      <c r="B17" s="50" t="s">
        <v>23</v>
      </c>
      <c r="R17" s="46"/>
      <c r="S17" s="49" t="s">
        <v>472</v>
      </c>
      <c r="T17" s="51" t="s">
        <v>473</v>
      </c>
    </row>
    <row r="18" spans="1:20" s="50" customFormat="1" ht="13.5">
      <c r="B18" s="50" t="s">
        <v>24</v>
      </c>
      <c r="S18" s="49" t="s">
        <v>310</v>
      </c>
      <c r="T18" s="51" t="s">
        <v>166</v>
      </c>
    </row>
    <row r="19" spans="1:20" s="50" customFormat="1" ht="13.5">
      <c r="B19" s="50" t="s">
        <v>25</v>
      </c>
      <c r="S19" s="49" t="s">
        <v>314</v>
      </c>
      <c r="T19" s="51" t="s">
        <v>315</v>
      </c>
    </row>
    <row r="20" spans="1:20" s="50" customFormat="1" ht="13.5"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S20" s="49" t="s">
        <v>318</v>
      </c>
      <c r="T20" s="51" t="s">
        <v>184</v>
      </c>
    </row>
    <row r="21" spans="1:20" s="50" customFormat="1" ht="13.5">
      <c r="A21" s="206" t="s">
        <v>26</v>
      </c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S21" s="49" t="s">
        <v>320</v>
      </c>
      <c r="T21" s="51" t="s">
        <v>321</v>
      </c>
    </row>
    <row r="22" spans="1:20" s="50" customFormat="1" ht="13.5"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S22" s="99" t="s">
        <v>324</v>
      </c>
      <c r="T22" s="131" t="s">
        <v>325</v>
      </c>
    </row>
    <row r="23" spans="1:20" s="50" customFormat="1" ht="15" customHeight="1">
      <c r="C23" s="204" t="s">
        <v>112</v>
      </c>
      <c r="D23" s="204"/>
      <c r="E23" s="204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S23" s="49" t="s">
        <v>328</v>
      </c>
      <c r="T23" s="131" t="s">
        <v>464</v>
      </c>
    </row>
    <row r="24" spans="1:20" s="50" customFormat="1" ht="15" customHeight="1">
      <c r="B24" s="52" t="s">
        <v>27</v>
      </c>
      <c r="C24" s="140" t="s">
        <v>28</v>
      </c>
      <c r="D24" s="140"/>
      <c r="E24" s="140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S24" s="49" t="s">
        <v>333</v>
      </c>
      <c r="T24" s="51" t="s">
        <v>334</v>
      </c>
    </row>
    <row r="25" spans="1:20" s="50" customFormat="1" ht="15" customHeight="1">
      <c r="B25" s="52"/>
      <c r="C25" s="139"/>
      <c r="D25" s="139"/>
      <c r="E25" s="139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S25" s="49" t="s">
        <v>336</v>
      </c>
      <c r="T25" s="51" t="s">
        <v>170</v>
      </c>
    </row>
    <row r="26" spans="1:20" s="50" customFormat="1" ht="15" customHeight="1">
      <c r="B26" s="52" t="s">
        <v>29</v>
      </c>
      <c r="C26" s="140" t="s">
        <v>30</v>
      </c>
      <c r="D26" s="140"/>
      <c r="E26" s="140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S26" s="49" t="s">
        <v>339</v>
      </c>
      <c r="T26" s="51" t="s">
        <v>340</v>
      </c>
    </row>
    <row r="27" spans="1:20" s="50" customFormat="1" ht="15" customHeight="1">
      <c r="B27" s="52" t="s">
        <v>1</v>
      </c>
      <c r="C27" s="140" t="s">
        <v>31</v>
      </c>
      <c r="D27" s="140"/>
      <c r="E27" s="140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S27" s="49" t="s">
        <v>343</v>
      </c>
      <c r="T27" s="51" t="s">
        <v>344</v>
      </c>
    </row>
    <row r="28" spans="1:20" s="50" customFormat="1" ht="15" customHeight="1">
      <c r="B28" s="52" t="s">
        <v>2</v>
      </c>
      <c r="C28" s="140" t="s">
        <v>32</v>
      </c>
      <c r="D28" s="140"/>
      <c r="E28" s="140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S28" s="49" t="s">
        <v>347</v>
      </c>
      <c r="T28" s="51" t="s">
        <v>348</v>
      </c>
    </row>
    <row r="29" spans="1:20" s="50" customFormat="1" ht="15" customHeight="1">
      <c r="B29" s="52" t="s">
        <v>3</v>
      </c>
      <c r="C29" s="140" t="s">
        <v>33</v>
      </c>
      <c r="D29" s="140"/>
      <c r="E29" s="140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R29" s="46"/>
      <c r="S29" s="49" t="s">
        <v>470</v>
      </c>
      <c r="T29" s="51" t="s">
        <v>465</v>
      </c>
    </row>
    <row r="30" spans="1:20" s="50" customFormat="1" ht="15" customHeight="1">
      <c r="B30" s="52" t="s">
        <v>4</v>
      </c>
      <c r="C30" s="165" t="s">
        <v>34</v>
      </c>
      <c r="D30" s="165"/>
      <c r="E30" s="165"/>
      <c r="S30" s="49" t="s">
        <v>354</v>
      </c>
      <c r="T30" s="51" t="s">
        <v>167</v>
      </c>
    </row>
    <row r="31" spans="1:20" s="50" customFormat="1" ht="13.5">
      <c r="C31" s="141" t="s">
        <v>35</v>
      </c>
      <c r="D31" s="142"/>
      <c r="E31" s="142"/>
      <c r="F31" s="142"/>
      <c r="G31" s="142"/>
      <c r="H31" s="143"/>
      <c r="I31" s="141" t="s">
        <v>36</v>
      </c>
      <c r="J31" s="142"/>
      <c r="K31" s="142"/>
      <c r="L31" s="142"/>
      <c r="M31" s="142"/>
      <c r="N31" s="142"/>
      <c r="O31" s="143"/>
      <c r="S31" s="49" t="s">
        <v>357</v>
      </c>
      <c r="T31" s="131" t="s">
        <v>172</v>
      </c>
    </row>
    <row r="32" spans="1:20" s="50" customFormat="1" thickBot="1">
      <c r="C32" s="162" t="s">
        <v>37</v>
      </c>
      <c r="D32" s="145"/>
      <c r="E32" s="145" t="s">
        <v>38</v>
      </c>
      <c r="F32" s="145"/>
      <c r="G32" s="145"/>
      <c r="H32" s="146"/>
      <c r="I32" s="162" t="s">
        <v>37</v>
      </c>
      <c r="J32" s="145"/>
      <c r="K32" s="145" t="s">
        <v>39</v>
      </c>
      <c r="L32" s="145"/>
      <c r="M32" s="145"/>
      <c r="N32" s="145"/>
      <c r="O32" s="146"/>
      <c r="S32" s="49" t="s">
        <v>361</v>
      </c>
      <c r="T32" s="51" t="s">
        <v>173</v>
      </c>
    </row>
    <row r="33" spans="2:20" s="50" customFormat="1" thickTop="1">
      <c r="C33" s="163"/>
      <c r="D33" s="150"/>
      <c r="E33" s="150"/>
      <c r="F33" s="150"/>
      <c r="G33" s="150"/>
      <c r="H33" s="151"/>
      <c r="I33" s="163"/>
      <c r="J33" s="150"/>
      <c r="K33" s="150"/>
      <c r="L33" s="150"/>
      <c r="M33" s="150"/>
      <c r="N33" s="150"/>
      <c r="O33" s="151"/>
      <c r="S33" s="49" t="s">
        <v>365</v>
      </c>
      <c r="T33" s="51" t="s">
        <v>453</v>
      </c>
    </row>
    <row r="34" spans="2:20" s="50" customFormat="1" ht="13.5">
      <c r="C34" s="164"/>
      <c r="D34" s="152"/>
      <c r="E34" s="152"/>
      <c r="F34" s="152"/>
      <c r="G34" s="152"/>
      <c r="H34" s="153"/>
      <c r="I34" s="164"/>
      <c r="J34" s="152"/>
      <c r="K34" s="152"/>
      <c r="L34" s="152"/>
      <c r="M34" s="152"/>
      <c r="N34" s="152"/>
      <c r="O34" s="153"/>
      <c r="S34" s="49" t="s">
        <v>368</v>
      </c>
      <c r="T34" s="51" t="s">
        <v>369</v>
      </c>
    </row>
    <row r="35" spans="2:20" s="50" customFormat="1" ht="13.5">
      <c r="C35" s="166"/>
      <c r="D35" s="154"/>
      <c r="E35" s="154"/>
      <c r="F35" s="154"/>
      <c r="G35" s="154"/>
      <c r="H35" s="155"/>
      <c r="I35" s="166"/>
      <c r="J35" s="154"/>
      <c r="K35" s="154"/>
      <c r="L35" s="154"/>
      <c r="M35" s="154"/>
      <c r="N35" s="154"/>
      <c r="O35" s="155"/>
      <c r="S35" s="49" t="s">
        <v>372</v>
      </c>
      <c r="T35" s="51" t="s">
        <v>373</v>
      </c>
    </row>
    <row r="36" spans="2:20" s="50" customFormat="1" ht="13.5">
      <c r="S36" s="49" t="s">
        <v>378</v>
      </c>
      <c r="T36" s="51" t="s">
        <v>379</v>
      </c>
    </row>
    <row r="37" spans="2:20" s="50" customFormat="1" ht="13.5">
      <c r="B37" s="52" t="s">
        <v>40</v>
      </c>
      <c r="C37" s="50" t="s">
        <v>41</v>
      </c>
      <c r="S37" s="49" t="s">
        <v>383</v>
      </c>
      <c r="T37" s="51" t="s">
        <v>384</v>
      </c>
    </row>
    <row r="38" spans="2:20" s="50" customFormat="1" ht="13.5">
      <c r="B38" s="50" t="s">
        <v>42</v>
      </c>
      <c r="S38" s="49" t="s">
        <v>385</v>
      </c>
      <c r="T38" s="51" t="s">
        <v>386</v>
      </c>
    </row>
    <row r="39" spans="2:20" ht="15" thickBot="1">
      <c r="C39" s="177" t="s">
        <v>43</v>
      </c>
      <c r="D39" s="178"/>
      <c r="E39" s="178"/>
      <c r="F39" s="178"/>
      <c r="G39" s="178"/>
      <c r="H39" s="178"/>
      <c r="I39" s="179"/>
      <c r="J39" s="180" t="s">
        <v>44</v>
      </c>
      <c r="K39" s="178"/>
      <c r="L39" s="179"/>
      <c r="M39" s="171" t="s">
        <v>45</v>
      </c>
      <c r="N39" s="171"/>
      <c r="O39" s="55" t="s">
        <v>11</v>
      </c>
      <c r="S39" s="49" t="s">
        <v>351</v>
      </c>
      <c r="T39" s="51" t="s">
        <v>391</v>
      </c>
    </row>
    <row r="40" spans="2:20" ht="15" thickTop="1">
      <c r="C40" s="174" t="s">
        <v>5</v>
      </c>
      <c r="D40" s="175"/>
      <c r="E40" s="175"/>
      <c r="F40" s="175"/>
      <c r="G40" s="175"/>
      <c r="H40" s="175"/>
      <c r="I40" s="176"/>
      <c r="J40" s="156"/>
      <c r="K40" s="157"/>
      <c r="L40" s="158"/>
      <c r="M40" s="172">
        <f>'5-1-1（内訳書）'!$N$313</f>
        <v>0</v>
      </c>
      <c r="N40" s="173"/>
      <c r="O40" s="56" t="s">
        <v>110</v>
      </c>
      <c r="R40" s="50"/>
      <c r="S40" s="49" t="s">
        <v>396</v>
      </c>
      <c r="T40" s="51" t="s">
        <v>397</v>
      </c>
    </row>
    <row r="41" spans="2:20">
      <c r="C41" s="170" t="s">
        <v>6</v>
      </c>
      <c r="D41" s="168"/>
      <c r="E41" s="168"/>
      <c r="F41" s="168"/>
      <c r="G41" s="168"/>
      <c r="H41" s="168"/>
      <c r="I41" s="169"/>
      <c r="J41" s="159"/>
      <c r="K41" s="160"/>
      <c r="L41" s="161"/>
      <c r="M41" s="132">
        <f>'5-1-1（内訳書）'!$N$314</f>
        <v>0</v>
      </c>
      <c r="N41" s="133"/>
      <c r="O41" s="53" t="s">
        <v>110</v>
      </c>
      <c r="R41" s="50"/>
      <c r="S41" s="49" t="s">
        <v>400</v>
      </c>
      <c r="T41" s="51" t="s">
        <v>401</v>
      </c>
    </row>
    <row r="42" spans="2:20">
      <c r="C42" s="170" t="s">
        <v>7</v>
      </c>
      <c r="D42" s="168"/>
      <c r="E42" s="168"/>
      <c r="F42" s="168"/>
      <c r="G42" s="168"/>
      <c r="H42" s="168"/>
      <c r="I42" s="169"/>
      <c r="J42" s="159"/>
      <c r="K42" s="160"/>
      <c r="L42" s="161"/>
      <c r="M42" s="132">
        <f>'5-1-1（内訳書）'!$N$315</f>
        <v>0</v>
      </c>
      <c r="N42" s="133"/>
      <c r="O42" s="53" t="s">
        <v>110</v>
      </c>
      <c r="R42" s="50"/>
      <c r="S42" s="49" t="s">
        <v>403</v>
      </c>
      <c r="T42" s="51" t="s">
        <v>404</v>
      </c>
    </row>
    <row r="43" spans="2:20">
      <c r="C43" s="167" t="s">
        <v>426</v>
      </c>
      <c r="D43" s="168"/>
      <c r="E43" s="168"/>
      <c r="F43" s="168"/>
      <c r="G43" s="168"/>
      <c r="H43" s="168"/>
      <c r="I43" s="169"/>
      <c r="J43" s="159"/>
      <c r="K43" s="160"/>
      <c r="L43" s="161"/>
      <c r="M43" s="132">
        <f>'5-1-1（内訳書）'!$N$316</f>
        <v>0</v>
      </c>
      <c r="N43" s="133"/>
      <c r="O43" s="53" t="s">
        <v>111</v>
      </c>
      <c r="S43" s="49"/>
      <c r="T43" s="51"/>
    </row>
    <row r="44" spans="2:20">
      <c r="C44" s="167" t="s">
        <v>427</v>
      </c>
      <c r="D44" s="168"/>
      <c r="E44" s="168"/>
      <c r="F44" s="168"/>
      <c r="G44" s="168"/>
      <c r="H44" s="168"/>
      <c r="I44" s="169"/>
      <c r="J44" s="159"/>
      <c r="K44" s="160"/>
      <c r="L44" s="161"/>
      <c r="M44" s="132">
        <f>'5-1-1（内訳書）'!$N$317</f>
        <v>0</v>
      </c>
      <c r="N44" s="133"/>
      <c r="O44" s="53" t="s">
        <v>111</v>
      </c>
      <c r="S44" s="49"/>
      <c r="T44" s="51"/>
    </row>
    <row r="45" spans="2:20">
      <c r="C45" s="167" t="s">
        <v>429</v>
      </c>
      <c r="D45" s="168"/>
      <c r="E45" s="168"/>
      <c r="F45" s="168"/>
      <c r="G45" s="168"/>
      <c r="H45" s="168"/>
      <c r="I45" s="169"/>
      <c r="J45" s="159"/>
      <c r="K45" s="160"/>
      <c r="L45" s="161"/>
      <c r="M45" s="132">
        <f>'5-1-1（内訳書）'!$N$318</f>
        <v>0</v>
      </c>
      <c r="N45" s="133"/>
      <c r="O45" s="53" t="s">
        <v>110</v>
      </c>
      <c r="S45" s="49"/>
      <c r="T45" s="51"/>
    </row>
    <row r="46" spans="2:20">
      <c r="C46" s="167" t="s">
        <v>430</v>
      </c>
      <c r="D46" s="168"/>
      <c r="E46" s="168"/>
      <c r="F46" s="168"/>
      <c r="G46" s="168"/>
      <c r="H46" s="168"/>
      <c r="I46" s="169"/>
      <c r="J46" s="159"/>
      <c r="K46" s="160"/>
      <c r="L46" s="161"/>
      <c r="M46" s="132">
        <f>'5-1-1（内訳書）'!$N$319</f>
        <v>0</v>
      </c>
      <c r="N46" s="133"/>
      <c r="O46" s="53" t="s">
        <v>110</v>
      </c>
      <c r="S46" s="49"/>
      <c r="T46" s="51"/>
    </row>
    <row r="47" spans="2:20">
      <c r="C47" s="167" t="s">
        <v>428</v>
      </c>
      <c r="D47" s="168"/>
      <c r="E47" s="168"/>
      <c r="F47" s="168"/>
      <c r="G47" s="168"/>
      <c r="H47" s="168"/>
      <c r="I47" s="169"/>
      <c r="J47" s="159"/>
      <c r="K47" s="160"/>
      <c r="L47" s="161"/>
      <c r="M47" s="132">
        <f>'5-1-1（内訳書）'!$N$320</f>
        <v>0</v>
      </c>
      <c r="N47" s="133"/>
      <c r="O47" s="53" t="s">
        <v>110</v>
      </c>
      <c r="S47" s="49"/>
      <c r="T47" s="51"/>
    </row>
    <row r="48" spans="2:20">
      <c r="C48" s="170" t="s">
        <v>47</v>
      </c>
      <c r="D48" s="168"/>
      <c r="E48" s="168"/>
      <c r="F48" s="168"/>
      <c r="G48" s="168"/>
      <c r="H48" s="168"/>
      <c r="I48" s="169"/>
      <c r="J48" s="159"/>
      <c r="K48" s="160"/>
      <c r="L48" s="161"/>
      <c r="M48" s="132">
        <f>'5-1-1（内訳書）'!$N$321</f>
        <v>0</v>
      </c>
      <c r="N48" s="133"/>
      <c r="O48" s="53" t="s">
        <v>110</v>
      </c>
      <c r="S48" s="49"/>
      <c r="T48" s="51"/>
    </row>
    <row r="49" spans="2:20">
      <c r="C49" s="170" t="s">
        <v>48</v>
      </c>
      <c r="D49" s="168"/>
      <c r="E49" s="168"/>
      <c r="F49" s="168"/>
      <c r="G49" s="168"/>
      <c r="H49" s="168"/>
      <c r="I49" s="169"/>
      <c r="J49" s="159"/>
      <c r="K49" s="160"/>
      <c r="L49" s="161"/>
      <c r="M49" s="132">
        <f>'5-1-1（内訳書）'!$N$322</f>
        <v>0</v>
      </c>
      <c r="N49" s="133"/>
      <c r="O49" s="53" t="s">
        <v>110</v>
      </c>
      <c r="S49" s="49"/>
      <c r="T49" s="51"/>
    </row>
    <row r="50" spans="2:20">
      <c r="C50" s="170" t="s">
        <v>49</v>
      </c>
      <c r="D50" s="168"/>
      <c r="E50" s="168"/>
      <c r="F50" s="168"/>
      <c r="G50" s="168"/>
      <c r="H50" s="168"/>
      <c r="I50" s="169"/>
      <c r="J50" s="159"/>
      <c r="K50" s="160"/>
      <c r="L50" s="161"/>
      <c r="M50" s="132">
        <f>'5-1-1（内訳書）'!$N$323</f>
        <v>0</v>
      </c>
      <c r="N50" s="133"/>
      <c r="O50" s="53" t="s">
        <v>110</v>
      </c>
      <c r="S50" s="49"/>
      <c r="T50" s="51"/>
    </row>
    <row r="51" spans="2:20">
      <c r="C51" s="186"/>
      <c r="D51" s="187"/>
      <c r="E51" s="187"/>
      <c r="F51" s="187"/>
      <c r="G51" s="187"/>
      <c r="H51" s="187"/>
      <c r="I51" s="188"/>
      <c r="J51" s="189"/>
      <c r="K51" s="190"/>
      <c r="L51" s="191"/>
      <c r="M51" s="148"/>
      <c r="N51" s="149"/>
      <c r="O51" s="54"/>
      <c r="S51" s="49"/>
      <c r="T51" s="51"/>
    </row>
    <row r="52" spans="2:20">
      <c r="C52" s="192" t="s">
        <v>50</v>
      </c>
      <c r="D52" s="193"/>
      <c r="E52" s="193"/>
      <c r="F52" s="193"/>
      <c r="G52" s="193"/>
      <c r="H52" s="193"/>
      <c r="I52" s="194"/>
      <c r="J52" s="136"/>
      <c r="K52" s="137"/>
      <c r="L52" s="138"/>
      <c r="M52" s="134">
        <f>SUM($M$40,$M$41,$M$42,$M$45,$M$46,$M$47,$M$48,$M$49,M50)</f>
        <v>0</v>
      </c>
      <c r="N52" s="135"/>
      <c r="O52" s="57" t="s">
        <v>110</v>
      </c>
      <c r="S52" s="49"/>
      <c r="T52" s="51"/>
    </row>
    <row r="53" spans="2:20">
      <c r="C53" s="195"/>
      <c r="D53" s="196"/>
      <c r="E53" s="196"/>
      <c r="F53" s="196"/>
      <c r="G53" s="196"/>
      <c r="H53" s="196"/>
      <c r="I53" s="197"/>
      <c r="J53" s="181"/>
      <c r="K53" s="182"/>
      <c r="L53" s="183"/>
      <c r="M53" s="184">
        <f>SUM($M$43,$M$44)</f>
        <v>0</v>
      </c>
      <c r="N53" s="185"/>
      <c r="O53" s="58" t="s">
        <v>111</v>
      </c>
      <c r="S53" s="49"/>
      <c r="T53" s="51"/>
    </row>
    <row r="54" spans="2:20">
      <c r="C54" s="59"/>
      <c r="D54" s="59"/>
      <c r="E54" s="59"/>
      <c r="F54" s="59"/>
      <c r="G54" s="59"/>
      <c r="H54" s="59"/>
      <c r="I54" s="59"/>
      <c r="J54" s="50"/>
      <c r="K54" s="50"/>
      <c r="L54" s="50"/>
      <c r="M54" s="50"/>
      <c r="N54" s="50"/>
      <c r="O54" s="50"/>
      <c r="S54" s="49"/>
      <c r="T54" s="51"/>
    </row>
    <row r="55" spans="2:20">
      <c r="B55" s="50" t="s">
        <v>51</v>
      </c>
      <c r="S55" s="49"/>
      <c r="T55" s="51"/>
    </row>
    <row r="56" spans="2:20">
      <c r="B56" s="60" t="s">
        <v>52</v>
      </c>
      <c r="S56" s="49"/>
      <c r="T56" s="51"/>
    </row>
    <row r="57" spans="2:20">
      <c r="B57" s="60" t="s">
        <v>256</v>
      </c>
      <c r="S57" s="49"/>
      <c r="T57" s="51"/>
    </row>
  </sheetData>
  <mergeCells count="103">
    <mergeCell ref="C23:E23"/>
    <mergeCell ref="F23:O23"/>
    <mergeCell ref="B20:O20"/>
    <mergeCell ref="A21:P21"/>
    <mergeCell ref="F25:O25"/>
    <mergeCell ref="F26:O26"/>
    <mergeCell ref="B22:O22"/>
    <mergeCell ref="F24:O24"/>
    <mergeCell ref="C24:E24"/>
    <mergeCell ref="J12:O12"/>
    <mergeCell ref="B11:F11"/>
    <mergeCell ref="B12:F12"/>
    <mergeCell ref="G11:I11"/>
    <mergeCell ref="G12:I12"/>
    <mergeCell ref="G13:I13"/>
    <mergeCell ref="G14:I14"/>
    <mergeCell ref="B16:O16"/>
    <mergeCell ref="J13:O13"/>
    <mergeCell ref="J14:N14"/>
    <mergeCell ref="B15:O15"/>
    <mergeCell ref="B13:F13"/>
    <mergeCell ref="B14:F14"/>
    <mergeCell ref="B1:O1"/>
    <mergeCell ref="B2:O2"/>
    <mergeCell ref="B4:O4"/>
    <mergeCell ref="B5:O5"/>
    <mergeCell ref="A3:P3"/>
    <mergeCell ref="B7:O7"/>
    <mergeCell ref="B8:O8"/>
    <mergeCell ref="B9:O9"/>
    <mergeCell ref="B10:O10"/>
    <mergeCell ref="M49:N49"/>
    <mergeCell ref="C49:I49"/>
    <mergeCell ref="J53:L53"/>
    <mergeCell ref="M53:N53"/>
    <mergeCell ref="M50:N50"/>
    <mergeCell ref="C50:I50"/>
    <mergeCell ref="J50:L50"/>
    <mergeCell ref="J49:L49"/>
    <mergeCell ref="C51:I51"/>
    <mergeCell ref="J51:L51"/>
    <mergeCell ref="C52:I53"/>
    <mergeCell ref="C41:I41"/>
    <mergeCell ref="C39:I39"/>
    <mergeCell ref="J39:L39"/>
    <mergeCell ref="C48:I48"/>
    <mergeCell ref="J44:L44"/>
    <mergeCell ref="J45:L45"/>
    <mergeCell ref="C47:I47"/>
    <mergeCell ref="J48:L48"/>
    <mergeCell ref="M47:N47"/>
    <mergeCell ref="J47:L47"/>
    <mergeCell ref="M48:N48"/>
    <mergeCell ref="C46:I46"/>
    <mergeCell ref="J46:L46"/>
    <mergeCell ref="B6:O6"/>
    <mergeCell ref="M51:N51"/>
    <mergeCell ref="K33:O33"/>
    <mergeCell ref="K34:O34"/>
    <mergeCell ref="K35:O35"/>
    <mergeCell ref="J40:L40"/>
    <mergeCell ref="J41:L41"/>
    <mergeCell ref="C32:D32"/>
    <mergeCell ref="K32:O32"/>
    <mergeCell ref="I32:J32"/>
    <mergeCell ref="C33:D33"/>
    <mergeCell ref="C34:D34"/>
    <mergeCell ref="F29:O29"/>
    <mergeCell ref="C30:E30"/>
    <mergeCell ref="C35:D35"/>
    <mergeCell ref="I35:J35"/>
    <mergeCell ref="E33:H33"/>
    <mergeCell ref="E34:H34"/>
    <mergeCell ref="I33:J33"/>
    <mergeCell ref="I34:J34"/>
    <mergeCell ref="E35:H35"/>
    <mergeCell ref="C43:I43"/>
    <mergeCell ref="C44:I44"/>
    <mergeCell ref="C45:I45"/>
    <mergeCell ref="M46:N46"/>
    <mergeCell ref="M52:N52"/>
    <mergeCell ref="J52:L52"/>
    <mergeCell ref="C25:E25"/>
    <mergeCell ref="C26:E26"/>
    <mergeCell ref="C27:E27"/>
    <mergeCell ref="C28:E28"/>
    <mergeCell ref="C29:E29"/>
    <mergeCell ref="C31:H31"/>
    <mergeCell ref="I31:O31"/>
    <mergeCell ref="F27:O27"/>
    <mergeCell ref="F28:O28"/>
    <mergeCell ref="E32:H32"/>
    <mergeCell ref="M43:N43"/>
    <mergeCell ref="J43:L43"/>
    <mergeCell ref="M44:N44"/>
    <mergeCell ref="M45:N45"/>
    <mergeCell ref="C42:I42"/>
    <mergeCell ref="M39:N39"/>
    <mergeCell ref="M40:N40"/>
    <mergeCell ref="M41:N41"/>
    <mergeCell ref="M42:N42"/>
    <mergeCell ref="J42:L42"/>
    <mergeCell ref="C40:I40"/>
  </mergeCells>
  <phoneticPr fontId="6"/>
  <conditionalFormatting sqref="J14:N14">
    <cfRule type="expression" dxfId="5" priority="2" stopIfTrue="1">
      <formula>ISERROR(J14)</formula>
    </cfRule>
  </conditionalFormatting>
  <conditionalFormatting sqref="J12:O13">
    <cfRule type="expression" dxfId="4" priority="1" stopIfTrue="1">
      <formula>ISERROR(J12)</formula>
    </cfRule>
  </conditionalFormatting>
  <dataValidations count="1">
    <dataValidation imeMode="halfAlpha" allowBlank="1" showDropDown="1" showInputMessage="1" showErrorMessage="1" errorTitle="認証番号の入力" error="貴社の認証番号を３桁の半角英数字で入力してください" sqref="K11" xr:uid="{37A4EF53-7C66-4DB1-9E1A-3784017A96CF}"/>
  </dataValidations>
  <pageMargins left="0.78740157480314965" right="0.78740157480314965" top="0.59055118110236227" bottom="0.78740157480314965" header="0.39370078740157483" footer="0.39370078740157483"/>
  <pageSetup paperSize="9" scale="98" orientation="portrait" r:id="rId1"/>
  <headerFooter alignWithMargins="0">
    <oddHeader>&amp;R&amp;9&amp;U平成27年(2015年)12月22日　改訂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C4A8-1F56-4FEA-A3C0-98C705C4889B}">
  <dimension ref="A1:W324"/>
  <sheetViews>
    <sheetView showZeros="0" view="pageBreakPreview" topLeftCell="B1" zoomScaleNormal="100" workbookViewId="0">
      <selection activeCell="CC24" sqref="CC24"/>
    </sheetView>
  </sheetViews>
  <sheetFormatPr defaultColWidth="10.28515625" defaultRowHeight="13.5"/>
  <cols>
    <col min="1" max="1" width="1" style="105" customWidth="1"/>
    <col min="2" max="2" width="4.7109375" style="109" customWidth="1"/>
    <col min="3" max="3" width="7.140625" style="107" customWidth="1"/>
    <col min="4" max="4" width="9.5703125" style="105" customWidth="1"/>
    <col min="5" max="5" width="9.7109375" style="105" customWidth="1"/>
    <col min="6" max="7" width="6.28515625" style="105" bestFit="1" customWidth="1"/>
    <col min="8" max="8" width="25.5703125" style="105" customWidth="1"/>
    <col min="9" max="9" width="8.85546875" style="105" bestFit="1" customWidth="1"/>
    <col min="10" max="10" width="7.7109375" style="105" bestFit="1" customWidth="1"/>
    <col min="11" max="11" width="6.7109375" style="105" bestFit="1" customWidth="1"/>
    <col min="12" max="12" width="6.28515625" style="105" customWidth="1"/>
    <col min="13" max="13" width="5.7109375" style="109" customWidth="1"/>
    <col min="14" max="14" width="11" style="105" customWidth="1"/>
    <col min="15" max="15" width="5.7109375" style="105" bestFit="1" customWidth="1"/>
    <col min="16" max="16" width="6.7109375" style="105" customWidth="1"/>
    <col min="17" max="17" width="2.7109375" style="110" customWidth="1"/>
    <col min="18" max="18" width="10.28515625" style="110" customWidth="1"/>
    <col min="19" max="16384" width="10.28515625" style="105"/>
  </cols>
  <sheetData>
    <row r="1" spans="1:19">
      <c r="B1" s="106" t="s">
        <v>53</v>
      </c>
      <c r="D1" s="108"/>
      <c r="P1" s="108">
        <f>'[1]5-1号'!O5</f>
        <v>0</v>
      </c>
    </row>
    <row r="2" spans="1:19">
      <c r="B2" s="211" t="str">
        <f>'5-1号'!B5:O5</f>
        <v>令和　　年　　月　　日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pans="1:19" ht="24.75">
      <c r="A3" s="218" t="s">
        <v>54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</row>
    <row r="4" spans="1:19" ht="13.5" customHeight="1">
      <c r="B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R4" s="210" t="s">
        <v>108</v>
      </c>
      <c r="S4" s="210"/>
    </row>
    <row r="5" spans="1:19" ht="13.5" customHeight="1">
      <c r="B5" s="216" t="s">
        <v>55</v>
      </c>
      <c r="C5" s="216"/>
      <c r="D5" s="68">
        <f>'5-1号'!F24</f>
        <v>0</v>
      </c>
      <c r="E5" s="69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R5" s="210"/>
      <c r="S5" s="210"/>
    </row>
    <row r="6" spans="1:19">
      <c r="B6" s="217"/>
      <c r="C6" s="217"/>
      <c r="D6" s="70">
        <f>'5-1号'!F25</f>
        <v>0</v>
      </c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3.5" customHeight="1">
      <c r="B7" s="217" t="s">
        <v>56</v>
      </c>
      <c r="C7" s="217"/>
      <c r="D7" s="70">
        <f>'5-1号'!F26</f>
        <v>0</v>
      </c>
      <c r="E7" s="69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3.5" customHeight="1">
      <c r="B8" s="217" t="s">
        <v>109</v>
      </c>
      <c r="C8" s="217"/>
      <c r="D8" s="70">
        <f>'5-1号'!F28</f>
        <v>0</v>
      </c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</row>
    <row r="9" spans="1:19" ht="17.25">
      <c r="B9" s="112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19" s="109" customFormat="1">
      <c r="B10" s="222" t="s">
        <v>57</v>
      </c>
      <c r="C10" s="212" t="s">
        <v>58</v>
      </c>
      <c r="D10" s="222" t="s">
        <v>59</v>
      </c>
      <c r="E10" s="222" t="s">
        <v>60</v>
      </c>
      <c r="F10" s="222" t="s">
        <v>61</v>
      </c>
      <c r="G10" s="222" t="s">
        <v>62</v>
      </c>
      <c r="H10" s="222" t="s">
        <v>63</v>
      </c>
      <c r="I10" s="219" t="s">
        <v>64</v>
      </c>
      <c r="J10" s="220"/>
      <c r="K10" s="221"/>
      <c r="L10" s="212" t="s">
        <v>65</v>
      </c>
      <c r="M10" s="212" t="s">
        <v>66</v>
      </c>
      <c r="N10" s="212" t="s">
        <v>67</v>
      </c>
      <c r="O10" s="214" t="s">
        <v>66</v>
      </c>
      <c r="P10" s="222" t="s">
        <v>68</v>
      </c>
      <c r="Q10" s="107"/>
    </row>
    <row r="11" spans="1:19" ht="14.25" thickBot="1">
      <c r="B11" s="223"/>
      <c r="C11" s="213"/>
      <c r="D11" s="223"/>
      <c r="E11" s="223"/>
      <c r="F11" s="223"/>
      <c r="G11" s="223"/>
      <c r="H11" s="223"/>
      <c r="I11" s="114" t="s">
        <v>69</v>
      </c>
      <c r="J11" s="114" t="s">
        <v>70</v>
      </c>
      <c r="K11" s="114" t="s">
        <v>71</v>
      </c>
      <c r="L11" s="213"/>
      <c r="M11" s="213"/>
      <c r="N11" s="213"/>
      <c r="O11" s="215"/>
      <c r="P11" s="223"/>
    </row>
    <row r="12" spans="1:19" ht="20.25" customHeight="1" thickTop="1">
      <c r="A12" s="115"/>
      <c r="B12" s="12">
        <v>1</v>
      </c>
      <c r="C12" s="2"/>
      <c r="D12" s="77" t="e">
        <f>VLOOKUP(C12,品目ﾃﾞｰﾀ!$A$2:$B$22,2)</f>
        <v>#N/A</v>
      </c>
      <c r="E12" s="3"/>
      <c r="F12" s="4"/>
      <c r="G12" s="4"/>
      <c r="H12" s="5"/>
      <c r="I12" s="3"/>
      <c r="J12" s="3"/>
      <c r="K12" s="3"/>
      <c r="L12" s="6"/>
      <c r="M12" s="100" t="e">
        <f>IF(D12=品目ﾃﾞｰﾀ!$B$5,"枚",IF(D12=品目ﾃﾞｰﾀ!$B$6,"枚",IF(D12="","","本")))</f>
        <v>#N/A</v>
      </c>
      <c r="N12" s="101" t="e">
        <f>IF(D12="Ⅳ 造作用製材（壁板）",ROUND(I12*K12/1000000,4)*L12,IF(D12="Ⅴ フローリング",ROUND(I12*K12/1000000,4)*L12,ROUND(I12*J12*K12/1000000000,4)*L12))</f>
        <v>#N/A</v>
      </c>
      <c r="O12" s="102" t="e">
        <f>IF(D12="Ⅳ 造作用製材（壁板）","㎡",IF(D12="Ⅴ フローリング","㎡",IF(D12="","","㎥")))</f>
        <v>#N/A</v>
      </c>
      <c r="P12" s="116"/>
      <c r="Q12" s="117"/>
    </row>
    <row r="13" spans="1:19" ht="20.25" customHeight="1">
      <c r="B13" s="12">
        <v>2</v>
      </c>
      <c r="C13" s="7"/>
      <c r="D13" s="80" t="e">
        <f>VLOOKUP(C13,品目ﾃﾞｰﾀ!$A$2:$B$22,2)</f>
        <v>#N/A</v>
      </c>
      <c r="E13" s="3"/>
      <c r="F13" s="8"/>
      <c r="G13" s="8"/>
      <c r="H13" s="5"/>
      <c r="I13" s="3"/>
      <c r="J13" s="3"/>
      <c r="K13" s="3"/>
      <c r="L13" s="6"/>
      <c r="M13" s="100" t="e">
        <f>IF(D13=品目ﾃﾞｰﾀ!$B$5,"枚",IF(D13=品目ﾃﾞｰﾀ!$B$6,"枚",IF(D13="","","本")))</f>
        <v>#N/A</v>
      </c>
      <c r="N13" s="81" t="e">
        <f t="shared" ref="N13:N76" si="0">IF(D13="Ⅳ 造作用製材（壁板）",ROUND(I13*K13/1000000,4)*L13,IF(D13="Ⅴ フローリング",ROUND(I13*K13/1000000,4)*L13,ROUND(I13*J13*K13/1000000000,4)*L13))</f>
        <v>#N/A</v>
      </c>
      <c r="O13" s="103" t="e">
        <f t="shared" ref="O13:O76" si="1">IF(D13="Ⅳ 造作用製材（壁板）","㎡",IF(D13="Ⅴ フローリング","㎡",IF(D13="","","㎥")))</f>
        <v>#N/A</v>
      </c>
      <c r="P13" s="3"/>
      <c r="Q13" s="117"/>
    </row>
    <row r="14" spans="1:19" ht="20.25" customHeight="1">
      <c r="B14" s="12">
        <v>3</v>
      </c>
      <c r="C14" s="7"/>
      <c r="D14" s="80" t="e">
        <f>VLOOKUP(C14,品目ﾃﾞｰﾀ!$A$2:$B$22,2)</f>
        <v>#N/A</v>
      </c>
      <c r="E14" s="3"/>
      <c r="F14" s="8"/>
      <c r="G14" s="8"/>
      <c r="H14" s="5"/>
      <c r="I14" s="3"/>
      <c r="J14" s="3"/>
      <c r="K14" s="3"/>
      <c r="L14" s="6"/>
      <c r="M14" s="100" t="e">
        <f>IF(D14=品目ﾃﾞｰﾀ!$B$5,"枚",IF(D14=品目ﾃﾞｰﾀ!$B$6,"枚",IF(D14="","","本")))</f>
        <v>#N/A</v>
      </c>
      <c r="N14" s="81" t="e">
        <f t="shared" si="0"/>
        <v>#N/A</v>
      </c>
      <c r="O14" s="103" t="e">
        <f t="shared" si="1"/>
        <v>#N/A</v>
      </c>
      <c r="P14" s="3"/>
      <c r="Q14" s="117"/>
    </row>
    <row r="15" spans="1:19" ht="20.25" customHeight="1">
      <c r="B15" s="12">
        <v>4</v>
      </c>
      <c r="C15" s="7"/>
      <c r="D15" s="80" t="e">
        <f>VLOOKUP(C15,品目ﾃﾞｰﾀ!$A$2:$B$22,2)</f>
        <v>#N/A</v>
      </c>
      <c r="E15" s="3"/>
      <c r="F15" s="8"/>
      <c r="G15" s="8"/>
      <c r="H15" s="5"/>
      <c r="I15" s="3"/>
      <c r="J15" s="3"/>
      <c r="K15" s="3"/>
      <c r="L15" s="6"/>
      <c r="M15" s="100" t="e">
        <f>IF(D15=品目ﾃﾞｰﾀ!$B$5,"枚",IF(D15=品目ﾃﾞｰﾀ!$B$6,"枚",IF(D15="","","本")))</f>
        <v>#N/A</v>
      </c>
      <c r="N15" s="81" t="e">
        <f t="shared" si="0"/>
        <v>#N/A</v>
      </c>
      <c r="O15" s="103" t="e">
        <f t="shared" si="1"/>
        <v>#N/A</v>
      </c>
      <c r="P15" s="3"/>
      <c r="Q15" s="117"/>
    </row>
    <row r="16" spans="1:19" ht="20.25" customHeight="1">
      <c r="B16" s="12">
        <v>5</v>
      </c>
      <c r="C16" s="7"/>
      <c r="D16" s="80" t="e">
        <f>VLOOKUP(C16,品目ﾃﾞｰﾀ!$A$2:$B$22,2)</f>
        <v>#N/A</v>
      </c>
      <c r="E16" s="3"/>
      <c r="F16" s="8"/>
      <c r="G16" s="8"/>
      <c r="H16" s="5"/>
      <c r="I16" s="3"/>
      <c r="J16" s="3"/>
      <c r="K16" s="3"/>
      <c r="L16" s="6"/>
      <c r="M16" s="100" t="e">
        <f>IF(D16=品目ﾃﾞｰﾀ!$B$5,"枚",IF(D16=品目ﾃﾞｰﾀ!$B$6,"枚",IF(D16="","","本")))</f>
        <v>#N/A</v>
      </c>
      <c r="N16" s="81" t="e">
        <f t="shared" si="0"/>
        <v>#N/A</v>
      </c>
      <c r="O16" s="103" t="e">
        <f t="shared" si="1"/>
        <v>#N/A</v>
      </c>
      <c r="P16" s="3"/>
      <c r="Q16" s="117"/>
    </row>
    <row r="17" spans="2:17" ht="20.25" customHeight="1">
      <c r="B17" s="12">
        <v>6</v>
      </c>
      <c r="C17" s="7"/>
      <c r="D17" s="80" t="e">
        <f>VLOOKUP(C17,品目ﾃﾞｰﾀ!$A$2:$B$22,2)</f>
        <v>#N/A</v>
      </c>
      <c r="E17" s="3"/>
      <c r="F17" s="8"/>
      <c r="G17" s="8"/>
      <c r="H17" s="5"/>
      <c r="I17" s="3"/>
      <c r="J17" s="3"/>
      <c r="K17" s="3"/>
      <c r="L17" s="6"/>
      <c r="M17" s="100" t="e">
        <f>IF(D17=品目ﾃﾞｰﾀ!$B$5,"枚",IF(D17=品目ﾃﾞｰﾀ!$B$6,"枚",IF(D17="","","本")))</f>
        <v>#N/A</v>
      </c>
      <c r="N17" s="81" t="e">
        <f t="shared" si="0"/>
        <v>#N/A</v>
      </c>
      <c r="O17" s="103" t="e">
        <f t="shared" si="1"/>
        <v>#N/A</v>
      </c>
      <c r="P17" s="3"/>
      <c r="Q17" s="117"/>
    </row>
    <row r="18" spans="2:17" ht="20.25" customHeight="1">
      <c r="B18" s="12">
        <v>7</v>
      </c>
      <c r="C18" s="7"/>
      <c r="D18" s="80" t="e">
        <f>VLOOKUP(C18,品目ﾃﾞｰﾀ!$A$2:$B$22,2)</f>
        <v>#N/A</v>
      </c>
      <c r="E18" s="3"/>
      <c r="F18" s="8"/>
      <c r="G18" s="8"/>
      <c r="H18" s="5"/>
      <c r="I18" s="3"/>
      <c r="J18" s="3"/>
      <c r="K18" s="3"/>
      <c r="L18" s="6"/>
      <c r="M18" s="100" t="e">
        <f>IF(D18=品目ﾃﾞｰﾀ!$B$5,"枚",IF(D18=品目ﾃﾞｰﾀ!$B$6,"枚",IF(D18="","","本")))</f>
        <v>#N/A</v>
      </c>
      <c r="N18" s="81" t="e">
        <f t="shared" si="0"/>
        <v>#N/A</v>
      </c>
      <c r="O18" s="103" t="e">
        <f t="shared" si="1"/>
        <v>#N/A</v>
      </c>
      <c r="P18" s="3"/>
      <c r="Q18" s="117"/>
    </row>
    <row r="19" spans="2:17" ht="20.25" customHeight="1">
      <c r="B19" s="12">
        <v>8</v>
      </c>
      <c r="C19" s="7"/>
      <c r="D19" s="80" t="e">
        <f>VLOOKUP(C19,品目ﾃﾞｰﾀ!$A$2:$B$22,2)</f>
        <v>#N/A</v>
      </c>
      <c r="E19" s="3"/>
      <c r="F19" s="8"/>
      <c r="G19" s="8"/>
      <c r="H19" s="5"/>
      <c r="I19" s="3"/>
      <c r="J19" s="3"/>
      <c r="K19" s="3"/>
      <c r="L19" s="6"/>
      <c r="M19" s="100" t="e">
        <f>IF(D19=品目ﾃﾞｰﾀ!$B$5,"枚",IF(D19=品目ﾃﾞｰﾀ!$B$6,"枚",IF(D19="","","本")))</f>
        <v>#N/A</v>
      </c>
      <c r="N19" s="81" t="e">
        <f t="shared" si="0"/>
        <v>#N/A</v>
      </c>
      <c r="O19" s="103" t="e">
        <f t="shared" si="1"/>
        <v>#N/A</v>
      </c>
      <c r="P19" s="3"/>
      <c r="Q19" s="117"/>
    </row>
    <row r="20" spans="2:17" ht="20.25" customHeight="1">
      <c r="B20" s="12">
        <v>9</v>
      </c>
      <c r="C20" s="7"/>
      <c r="D20" s="80" t="e">
        <f>VLOOKUP(C20,品目ﾃﾞｰﾀ!$A$2:$B$22,2)</f>
        <v>#N/A</v>
      </c>
      <c r="E20" s="3"/>
      <c r="F20" s="8"/>
      <c r="G20" s="8"/>
      <c r="H20" s="5"/>
      <c r="I20" s="3"/>
      <c r="J20" s="3"/>
      <c r="K20" s="3"/>
      <c r="L20" s="6"/>
      <c r="M20" s="100" t="e">
        <f>IF(D20=品目ﾃﾞｰﾀ!$B$5,"枚",IF(D20=品目ﾃﾞｰﾀ!$B$6,"枚",IF(D20="","","本")))</f>
        <v>#N/A</v>
      </c>
      <c r="N20" s="81" t="e">
        <f t="shared" si="0"/>
        <v>#N/A</v>
      </c>
      <c r="O20" s="103" t="e">
        <f t="shared" si="1"/>
        <v>#N/A</v>
      </c>
      <c r="P20" s="3"/>
      <c r="Q20" s="117"/>
    </row>
    <row r="21" spans="2:17" ht="20.25" customHeight="1">
      <c r="B21" s="12">
        <v>10</v>
      </c>
      <c r="C21" s="7"/>
      <c r="D21" s="80" t="e">
        <f>VLOOKUP(C21,品目ﾃﾞｰﾀ!$A$2:$B$22,2)</f>
        <v>#N/A</v>
      </c>
      <c r="E21" s="3"/>
      <c r="F21" s="8"/>
      <c r="G21" s="8"/>
      <c r="H21" s="5"/>
      <c r="I21" s="3"/>
      <c r="J21" s="3"/>
      <c r="K21" s="3"/>
      <c r="L21" s="6"/>
      <c r="M21" s="100" t="e">
        <f>IF(D21=品目ﾃﾞｰﾀ!$B$5,"枚",IF(D21=品目ﾃﾞｰﾀ!$B$6,"枚",IF(D21="","","本")))</f>
        <v>#N/A</v>
      </c>
      <c r="N21" s="81" t="e">
        <f t="shared" si="0"/>
        <v>#N/A</v>
      </c>
      <c r="O21" s="103" t="e">
        <f t="shared" si="1"/>
        <v>#N/A</v>
      </c>
      <c r="P21" s="3"/>
      <c r="Q21" s="117"/>
    </row>
    <row r="22" spans="2:17" ht="20.25" customHeight="1">
      <c r="B22" s="12">
        <v>11</v>
      </c>
      <c r="C22" s="7"/>
      <c r="D22" s="80" t="e">
        <f>VLOOKUP(C22,品目ﾃﾞｰﾀ!$A$2:$B$22,2)</f>
        <v>#N/A</v>
      </c>
      <c r="E22" s="3"/>
      <c r="F22" s="8"/>
      <c r="G22" s="8"/>
      <c r="H22" s="5"/>
      <c r="I22" s="3"/>
      <c r="J22" s="3"/>
      <c r="K22" s="3"/>
      <c r="L22" s="6"/>
      <c r="M22" s="100" t="e">
        <f>IF(D22=品目ﾃﾞｰﾀ!$B$5,"枚",IF(D22=品目ﾃﾞｰﾀ!$B$6,"枚",IF(D22="","","本")))</f>
        <v>#N/A</v>
      </c>
      <c r="N22" s="81" t="e">
        <f t="shared" si="0"/>
        <v>#N/A</v>
      </c>
      <c r="O22" s="103" t="e">
        <f t="shared" si="1"/>
        <v>#N/A</v>
      </c>
      <c r="P22" s="3"/>
      <c r="Q22" s="117"/>
    </row>
    <row r="23" spans="2:17" ht="20.25" customHeight="1">
      <c r="B23" s="12">
        <v>12</v>
      </c>
      <c r="C23" s="7"/>
      <c r="D23" s="80" t="e">
        <f>VLOOKUP(C23,品目ﾃﾞｰﾀ!$A$2:$B$22,2)</f>
        <v>#N/A</v>
      </c>
      <c r="E23" s="3"/>
      <c r="F23" s="8"/>
      <c r="G23" s="8"/>
      <c r="H23" s="5"/>
      <c r="I23" s="3"/>
      <c r="J23" s="3"/>
      <c r="K23" s="3"/>
      <c r="L23" s="6"/>
      <c r="M23" s="100" t="e">
        <f>IF(D23=品目ﾃﾞｰﾀ!$B$5,"枚",IF(D23=品目ﾃﾞｰﾀ!$B$6,"枚",IF(D23="","","本")))</f>
        <v>#N/A</v>
      </c>
      <c r="N23" s="81" t="e">
        <f t="shared" si="0"/>
        <v>#N/A</v>
      </c>
      <c r="O23" s="103" t="e">
        <f t="shared" si="1"/>
        <v>#N/A</v>
      </c>
      <c r="P23" s="3"/>
      <c r="Q23" s="117"/>
    </row>
    <row r="24" spans="2:17" ht="20.25" customHeight="1">
      <c r="B24" s="12">
        <v>13</v>
      </c>
      <c r="C24" s="7"/>
      <c r="D24" s="80" t="e">
        <f>VLOOKUP(C24,品目ﾃﾞｰﾀ!$A$2:$B$22,2)</f>
        <v>#N/A</v>
      </c>
      <c r="E24" s="3"/>
      <c r="F24" s="8"/>
      <c r="G24" s="8"/>
      <c r="H24" s="5"/>
      <c r="I24" s="3"/>
      <c r="J24" s="3"/>
      <c r="K24" s="3"/>
      <c r="L24" s="6"/>
      <c r="M24" s="100" t="e">
        <f>IF(D24=品目ﾃﾞｰﾀ!$B$5,"枚",IF(D24=品目ﾃﾞｰﾀ!$B$6,"枚",IF(D24="","","本")))</f>
        <v>#N/A</v>
      </c>
      <c r="N24" s="81" t="e">
        <f t="shared" si="0"/>
        <v>#N/A</v>
      </c>
      <c r="O24" s="103" t="e">
        <f t="shared" si="1"/>
        <v>#N/A</v>
      </c>
      <c r="P24" s="3"/>
      <c r="Q24" s="117"/>
    </row>
    <row r="25" spans="2:17" ht="20.25" customHeight="1">
      <c r="B25" s="12">
        <v>14</v>
      </c>
      <c r="C25" s="7"/>
      <c r="D25" s="80" t="e">
        <f>VLOOKUP(C25,品目ﾃﾞｰﾀ!$A$2:$B$22,2)</f>
        <v>#N/A</v>
      </c>
      <c r="E25" s="3"/>
      <c r="F25" s="8"/>
      <c r="G25" s="8"/>
      <c r="H25" s="5"/>
      <c r="I25" s="3"/>
      <c r="J25" s="3"/>
      <c r="K25" s="3"/>
      <c r="L25" s="6"/>
      <c r="M25" s="100" t="e">
        <f>IF(D25=品目ﾃﾞｰﾀ!$B$5,"枚",IF(D25=品目ﾃﾞｰﾀ!$B$6,"枚",IF(D25="","","本")))</f>
        <v>#N/A</v>
      </c>
      <c r="N25" s="81" t="e">
        <f t="shared" si="0"/>
        <v>#N/A</v>
      </c>
      <c r="O25" s="103" t="e">
        <f t="shared" si="1"/>
        <v>#N/A</v>
      </c>
      <c r="P25" s="3"/>
      <c r="Q25" s="117"/>
    </row>
    <row r="26" spans="2:17" ht="20.25" customHeight="1">
      <c r="B26" s="12">
        <v>15</v>
      </c>
      <c r="C26" s="7"/>
      <c r="D26" s="80" t="e">
        <f>VLOOKUP(C26,品目ﾃﾞｰﾀ!$A$2:$B$22,2)</f>
        <v>#N/A</v>
      </c>
      <c r="E26" s="3"/>
      <c r="F26" s="8"/>
      <c r="G26" s="8"/>
      <c r="H26" s="5"/>
      <c r="I26" s="3"/>
      <c r="J26" s="3"/>
      <c r="K26" s="3"/>
      <c r="L26" s="6"/>
      <c r="M26" s="100" t="e">
        <f>IF(D26=品目ﾃﾞｰﾀ!$B$5,"枚",IF(D26=品目ﾃﾞｰﾀ!$B$6,"枚",IF(D26="","","本")))</f>
        <v>#N/A</v>
      </c>
      <c r="N26" s="81" t="e">
        <f t="shared" si="0"/>
        <v>#N/A</v>
      </c>
      <c r="O26" s="103" t="e">
        <f t="shared" si="1"/>
        <v>#N/A</v>
      </c>
      <c r="P26" s="3"/>
      <c r="Q26" s="117"/>
    </row>
    <row r="27" spans="2:17" ht="20.25" customHeight="1">
      <c r="B27" s="12">
        <v>16</v>
      </c>
      <c r="C27" s="7"/>
      <c r="D27" s="80" t="e">
        <f>VLOOKUP(C27,品目ﾃﾞｰﾀ!$A$2:$B$22,2)</f>
        <v>#N/A</v>
      </c>
      <c r="E27" s="3"/>
      <c r="F27" s="8"/>
      <c r="G27" s="8"/>
      <c r="H27" s="5"/>
      <c r="I27" s="3"/>
      <c r="J27" s="3"/>
      <c r="K27" s="3"/>
      <c r="L27" s="6"/>
      <c r="M27" s="100" t="e">
        <f>IF(D27=品目ﾃﾞｰﾀ!$B$5,"枚",IF(D27=品目ﾃﾞｰﾀ!$B$6,"枚",IF(D27="","","本")))</f>
        <v>#N/A</v>
      </c>
      <c r="N27" s="81" t="e">
        <f t="shared" si="0"/>
        <v>#N/A</v>
      </c>
      <c r="O27" s="103" t="e">
        <f t="shared" si="1"/>
        <v>#N/A</v>
      </c>
      <c r="P27" s="3"/>
      <c r="Q27" s="117"/>
    </row>
    <row r="28" spans="2:17" ht="20.25" customHeight="1">
      <c r="B28" s="12">
        <v>17</v>
      </c>
      <c r="C28" s="7"/>
      <c r="D28" s="80" t="e">
        <f>VLOOKUP(C28,品目ﾃﾞｰﾀ!$A$2:$B$22,2)</f>
        <v>#N/A</v>
      </c>
      <c r="E28" s="3"/>
      <c r="F28" s="8"/>
      <c r="G28" s="8"/>
      <c r="H28" s="5"/>
      <c r="I28" s="3"/>
      <c r="J28" s="3"/>
      <c r="K28" s="3"/>
      <c r="L28" s="6"/>
      <c r="M28" s="100" t="e">
        <f>IF(D28=品目ﾃﾞｰﾀ!$B$5,"枚",IF(D28=品目ﾃﾞｰﾀ!$B$6,"枚",IF(D28="","","本")))</f>
        <v>#N/A</v>
      </c>
      <c r="N28" s="81" t="e">
        <f t="shared" si="0"/>
        <v>#N/A</v>
      </c>
      <c r="O28" s="103" t="e">
        <f t="shared" si="1"/>
        <v>#N/A</v>
      </c>
      <c r="P28" s="3"/>
      <c r="Q28" s="117"/>
    </row>
    <row r="29" spans="2:17" ht="20.25" customHeight="1">
      <c r="B29" s="12">
        <v>18</v>
      </c>
      <c r="C29" s="7"/>
      <c r="D29" s="80" t="e">
        <f>VLOOKUP(C29,品目ﾃﾞｰﾀ!$A$2:$B$22,2)</f>
        <v>#N/A</v>
      </c>
      <c r="E29" s="3"/>
      <c r="F29" s="8"/>
      <c r="G29" s="8"/>
      <c r="H29" s="5"/>
      <c r="I29" s="3"/>
      <c r="J29" s="3"/>
      <c r="K29" s="3"/>
      <c r="L29" s="6"/>
      <c r="M29" s="100" t="e">
        <f>IF(D29=品目ﾃﾞｰﾀ!$B$5,"枚",IF(D29=品目ﾃﾞｰﾀ!$B$6,"枚",IF(D29="","","本")))</f>
        <v>#N/A</v>
      </c>
      <c r="N29" s="81" t="e">
        <f t="shared" si="0"/>
        <v>#N/A</v>
      </c>
      <c r="O29" s="103" t="e">
        <f t="shared" si="1"/>
        <v>#N/A</v>
      </c>
      <c r="P29" s="3"/>
      <c r="Q29" s="117"/>
    </row>
    <row r="30" spans="2:17" ht="20.25" customHeight="1">
      <c r="B30" s="12">
        <v>19</v>
      </c>
      <c r="C30" s="7"/>
      <c r="D30" s="80" t="e">
        <f>VLOOKUP(C30,品目ﾃﾞｰﾀ!$A$2:$B$22,2)</f>
        <v>#N/A</v>
      </c>
      <c r="E30" s="3"/>
      <c r="F30" s="8"/>
      <c r="G30" s="8"/>
      <c r="H30" s="5"/>
      <c r="I30" s="3"/>
      <c r="J30" s="3"/>
      <c r="K30" s="3"/>
      <c r="L30" s="6"/>
      <c r="M30" s="100" t="e">
        <f>IF(D30=品目ﾃﾞｰﾀ!$B$5,"枚",IF(D30=品目ﾃﾞｰﾀ!$B$6,"枚",IF(D30="","","本")))</f>
        <v>#N/A</v>
      </c>
      <c r="N30" s="81" t="e">
        <f t="shared" si="0"/>
        <v>#N/A</v>
      </c>
      <c r="O30" s="103" t="e">
        <f t="shared" si="1"/>
        <v>#N/A</v>
      </c>
      <c r="P30" s="3"/>
      <c r="Q30" s="117"/>
    </row>
    <row r="31" spans="2:17" ht="20.25" customHeight="1">
      <c r="B31" s="12">
        <v>20</v>
      </c>
      <c r="C31" s="7"/>
      <c r="D31" s="80" t="e">
        <f>VLOOKUP(C31,品目ﾃﾞｰﾀ!$A$2:$B$22,2)</f>
        <v>#N/A</v>
      </c>
      <c r="E31" s="3"/>
      <c r="F31" s="8"/>
      <c r="G31" s="8"/>
      <c r="H31" s="5"/>
      <c r="I31" s="3"/>
      <c r="J31" s="3"/>
      <c r="K31" s="3"/>
      <c r="L31" s="6"/>
      <c r="M31" s="100" t="e">
        <f>IF(D31=品目ﾃﾞｰﾀ!$B$5,"枚",IF(D31=品目ﾃﾞｰﾀ!$B$6,"枚",IF(D31="","","本")))</f>
        <v>#N/A</v>
      </c>
      <c r="N31" s="81" t="e">
        <f t="shared" si="0"/>
        <v>#N/A</v>
      </c>
      <c r="O31" s="103" t="e">
        <f t="shared" si="1"/>
        <v>#N/A</v>
      </c>
      <c r="P31" s="3"/>
      <c r="Q31" s="117"/>
    </row>
    <row r="32" spans="2:17" ht="20.25" customHeight="1">
      <c r="B32" s="12">
        <v>21</v>
      </c>
      <c r="C32" s="7"/>
      <c r="D32" s="80" t="e">
        <f>VLOOKUP(C32,品目ﾃﾞｰﾀ!$A$2:$B$22,2)</f>
        <v>#N/A</v>
      </c>
      <c r="E32" s="3"/>
      <c r="F32" s="8"/>
      <c r="G32" s="8"/>
      <c r="H32" s="5"/>
      <c r="I32" s="3"/>
      <c r="J32" s="3"/>
      <c r="K32" s="3"/>
      <c r="L32" s="6"/>
      <c r="M32" s="100" t="e">
        <f>IF(D32=品目ﾃﾞｰﾀ!$B$5,"枚",IF(D32=品目ﾃﾞｰﾀ!$B$6,"枚",IF(D32="","","本")))</f>
        <v>#N/A</v>
      </c>
      <c r="N32" s="81" t="e">
        <f t="shared" si="0"/>
        <v>#N/A</v>
      </c>
      <c r="O32" s="103" t="e">
        <f t="shared" si="1"/>
        <v>#N/A</v>
      </c>
      <c r="P32" s="3"/>
      <c r="Q32" s="117"/>
    </row>
    <row r="33" spans="2:17" ht="20.25" customHeight="1">
      <c r="B33" s="12">
        <v>22</v>
      </c>
      <c r="C33" s="7"/>
      <c r="D33" s="80" t="e">
        <f>VLOOKUP(C33,品目ﾃﾞｰﾀ!$A$2:$B$22,2)</f>
        <v>#N/A</v>
      </c>
      <c r="E33" s="3"/>
      <c r="F33" s="8"/>
      <c r="G33" s="8"/>
      <c r="H33" s="5"/>
      <c r="I33" s="3"/>
      <c r="J33" s="3"/>
      <c r="K33" s="3"/>
      <c r="L33" s="6"/>
      <c r="M33" s="100" t="e">
        <f>IF(D33=品目ﾃﾞｰﾀ!$B$5,"枚",IF(D33=品目ﾃﾞｰﾀ!$B$6,"枚",IF(D33="","","本")))</f>
        <v>#N/A</v>
      </c>
      <c r="N33" s="81" t="e">
        <f t="shared" si="0"/>
        <v>#N/A</v>
      </c>
      <c r="O33" s="103" t="e">
        <f t="shared" si="1"/>
        <v>#N/A</v>
      </c>
      <c r="P33" s="3"/>
      <c r="Q33" s="117"/>
    </row>
    <row r="34" spans="2:17" ht="20.25" customHeight="1">
      <c r="B34" s="12">
        <v>23</v>
      </c>
      <c r="C34" s="7"/>
      <c r="D34" s="80" t="e">
        <f>VLOOKUP(C34,品目ﾃﾞｰﾀ!$A$2:$B$22,2)</f>
        <v>#N/A</v>
      </c>
      <c r="E34" s="3"/>
      <c r="F34" s="8"/>
      <c r="G34" s="8"/>
      <c r="H34" s="5"/>
      <c r="I34" s="3"/>
      <c r="J34" s="3"/>
      <c r="K34" s="3"/>
      <c r="L34" s="6"/>
      <c r="M34" s="100" t="e">
        <f>IF(D34=品目ﾃﾞｰﾀ!$B$5,"枚",IF(D34=品目ﾃﾞｰﾀ!$B$6,"枚",IF(D34="","","本")))</f>
        <v>#N/A</v>
      </c>
      <c r="N34" s="81" t="e">
        <f t="shared" si="0"/>
        <v>#N/A</v>
      </c>
      <c r="O34" s="103" t="e">
        <f t="shared" si="1"/>
        <v>#N/A</v>
      </c>
      <c r="P34" s="3"/>
      <c r="Q34" s="117"/>
    </row>
    <row r="35" spans="2:17" ht="20.25" customHeight="1">
      <c r="B35" s="12">
        <v>24</v>
      </c>
      <c r="C35" s="7"/>
      <c r="D35" s="80" t="e">
        <f>VLOOKUP(C35,品目ﾃﾞｰﾀ!$A$2:$B$22,2)</f>
        <v>#N/A</v>
      </c>
      <c r="E35" s="3"/>
      <c r="F35" s="8"/>
      <c r="G35" s="8"/>
      <c r="H35" s="5"/>
      <c r="I35" s="3"/>
      <c r="J35" s="3"/>
      <c r="K35" s="3"/>
      <c r="L35" s="6"/>
      <c r="M35" s="100" t="e">
        <f>IF(D35=品目ﾃﾞｰﾀ!$B$5,"枚",IF(D35=品目ﾃﾞｰﾀ!$B$6,"枚",IF(D35="","","本")))</f>
        <v>#N/A</v>
      </c>
      <c r="N35" s="81" t="e">
        <f t="shared" si="0"/>
        <v>#N/A</v>
      </c>
      <c r="O35" s="103" t="e">
        <f t="shared" si="1"/>
        <v>#N/A</v>
      </c>
      <c r="P35" s="3"/>
      <c r="Q35" s="117"/>
    </row>
    <row r="36" spans="2:17" ht="20.25" customHeight="1">
      <c r="B36" s="12">
        <v>25</v>
      </c>
      <c r="C36" s="7"/>
      <c r="D36" s="80" t="e">
        <f>VLOOKUP(C36,品目ﾃﾞｰﾀ!$A$2:$B$22,2)</f>
        <v>#N/A</v>
      </c>
      <c r="E36" s="3"/>
      <c r="F36" s="8"/>
      <c r="G36" s="8"/>
      <c r="H36" s="5"/>
      <c r="I36" s="3"/>
      <c r="J36" s="3"/>
      <c r="K36" s="3"/>
      <c r="L36" s="6"/>
      <c r="M36" s="100" t="e">
        <f>IF(D36=品目ﾃﾞｰﾀ!$B$5,"枚",IF(D36=品目ﾃﾞｰﾀ!$B$6,"枚",IF(D36="","","本")))</f>
        <v>#N/A</v>
      </c>
      <c r="N36" s="81" t="e">
        <f t="shared" si="0"/>
        <v>#N/A</v>
      </c>
      <c r="O36" s="103" t="e">
        <f t="shared" si="1"/>
        <v>#N/A</v>
      </c>
      <c r="P36" s="3"/>
      <c r="Q36" s="117"/>
    </row>
    <row r="37" spans="2:17" ht="20.25" customHeight="1">
      <c r="B37" s="12">
        <v>26</v>
      </c>
      <c r="C37" s="7"/>
      <c r="D37" s="80" t="e">
        <f>VLOOKUP(C37,品目ﾃﾞｰﾀ!$A$2:$B$22,2)</f>
        <v>#N/A</v>
      </c>
      <c r="E37" s="3"/>
      <c r="F37" s="8"/>
      <c r="G37" s="8"/>
      <c r="H37" s="5"/>
      <c r="I37" s="3"/>
      <c r="J37" s="3"/>
      <c r="K37" s="3"/>
      <c r="L37" s="6"/>
      <c r="M37" s="100" t="e">
        <f>IF(D37=品目ﾃﾞｰﾀ!$B$5,"枚",IF(D37=品目ﾃﾞｰﾀ!$B$6,"枚",IF(D37="","","本")))</f>
        <v>#N/A</v>
      </c>
      <c r="N37" s="81" t="e">
        <f t="shared" si="0"/>
        <v>#N/A</v>
      </c>
      <c r="O37" s="103" t="e">
        <f t="shared" si="1"/>
        <v>#N/A</v>
      </c>
      <c r="P37" s="3"/>
      <c r="Q37" s="117"/>
    </row>
    <row r="38" spans="2:17" ht="20.25" customHeight="1">
      <c r="B38" s="12">
        <v>27</v>
      </c>
      <c r="C38" s="7"/>
      <c r="D38" s="80" t="e">
        <f>VLOOKUP(C38,品目ﾃﾞｰﾀ!$A$2:$B$22,2)</f>
        <v>#N/A</v>
      </c>
      <c r="E38" s="3"/>
      <c r="F38" s="8"/>
      <c r="G38" s="8"/>
      <c r="H38" s="5"/>
      <c r="I38" s="3"/>
      <c r="J38" s="3"/>
      <c r="K38" s="3"/>
      <c r="L38" s="6"/>
      <c r="M38" s="100" t="e">
        <f>IF(D38=品目ﾃﾞｰﾀ!$B$5,"枚",IF(D38=品目ﾃﾞｰﾀ!$B$6,"枚",IF(D38="","","本")))</f>
        <v>#N/A</v>
      </c>
      <c r="N38" s="81" t="e">
        <f t="shared" si="0"/>
        <v>#N/A</v>
      </c>
      <c r="O38" s="103" t="e">
        <f t="shared" si="1"/>
        <v>#N/A</v>
      </c>
      <c r="P38" s="3"/>
      <c r="Q38" s="117"/>
    </row>
    <row r="39" spans="2:17" ht="20.25" customHeight="1">
      <c r="B39" s="12">
        <v>28</v>
      </c>
      <c r="C39" s="7"/>
      <c r="D39" s="80" t="e">
        <f>VLOOKUP(C39,品目ﾃﾞｰﾀ!$A$2:$B$22,2)</f>
        <v>#N/A</v>
      </c>
      <c r="E39" s="3"/>
      <c r="F39" s="8"/>
      <c r="G39" s="8"/>
      <c r="H39" s="5"/>
      <c r="I39" s="3"/>
      <c r="J39" s="3"/>
      <c r="K39" s="3"/>
      <c r="L39" s="6"/>
      <c r="M39" s="100" t="e">
        <f>IF(D39=品目ﾃﾞｰﾀ!$B$5,"枚",IF(D39=品目ﾃﾞｰﾀ!$B$6,"枚",IF(D39="","","本")))</f>
        <v>#N/A</v>
      </c>
      <c r="N39" s="81" t="e">
        <f t="shared" si="0"/>
        <v>#N/A</v>
      </c>
      <c r="O39" s="103" t="e">
        <f t="shared" si="1"/>
        <v>#N/A</v>
      </c>
      <c r="P39" s="3"/>
      <c r="Q39" s="117"/>
    </row>
    <row r="40" spans="2:17" ht="20.25" customHeight="1">
      <c r="B40" s="12">
        <v>29</v>
      </c>
      <c r="C40" s="7"/>
      <c r="D40" s="80" t="e">
        <f>VLOOKUP(C40,品目ﾃﾞｰﾀ!$A$2:$B$22,2)</f>
        <v>#N/A</v>
      </c>
      <c r="E40" s="3"/>
      <c r="F40" s="8"/>
      <c r="G40" s="8"/>
      <c r="H40" s="5"/>
      <c r="I40" s="3"/>
      <c r="J40" s="3"/>
      <c r="K40" s="3"/>
      <c r="L40" s="6"/>
      <c r="M40" s="100" t="e">
        <f>IF(D40=品目ﾃﾞｰﾀ!$B$5,"枚",IF(D40=品目ﾃﾞｰﾀ!$B$6,"枚",IF(D40="","","本")))</f>
        <v>#N/A</v>
      </c>
      <c r="N40" s="81" t="e">
        <f t="shared" si="0"/>
        <v>#N/A</v>
      </c>
      <c r="O40" s="103" t="e">
        <f t="shared" si="1"/>
        <v>#N/A</v>
      </c>
      <c r="P40" s="3"/>
      <c r="Q40" s="117"/>
    </row>
    <row r="41" spans="2:17" ht="20.25" customHeight="1">
      <c r="B41" s="12">
        <v>30</v>
      </c>
      <c r="C41" s="7"/>
      <c r="D41" s="80" t="e">
        <f>VLOOKUP(C41,品目ﾃﾞｰﾀ!$A$2:$B$22,2)</f>
        <v>#N/A</v>
      </c>
      <c r="E41" s="3"/>
      <c r="F41" s="8"/>
      <c r="G41" s="8"/>
      <c r="H41" s="5"/>
      <c r="I41" s="3"/>
      <c r="J41" s="3"/>
      <c r="K41" s="3"/>
      <c r="L41" s="6"/>
      <c r="M41" s="100" t="e">
        <f>IF(D41=品目ﾃﾞｰﾀ!$B$5,"枚",IF(D41=品目ﾃﾞｰﾀ!$B$6,"枚",IF(D41="","","本")))</f>
        <v>#N/A</v>
      </c>
      <c r="N41" s="81" t="e">
        <f t="shared" si="0"/>
        <v>#N/A</v>
      </c>
      <c r="O41" s="103" t="e">
        <f>IF(D41="Ⅳ 造作用製材（壁板）","㎡",IF(D41="Ⅴ フローリング","㎡",IF(D41="","","㎥")))</f>
        <v>#N/A</v>
      </c>
      <c r="P41" s="3"/>
      <c r="Q41" s="117"/>
    </row>
    <row r="42" spans="2:17" ht="20.25" customHeight="1">
      <c r="B42" s="12">
        <v>31</v>
      </c>
      <c r="C42" s="7"/>
      <c r="D42" s="80" t="e">
        <f>VLOOKUP(C42,品目ﾃﾞｰﾀ!$A$2:$B$22,2)</f>
        <v>#N/A</v>
      </c>
      <c r="E42" s="3"/>
      <c r="F42" s="8"/>
      <c r="G42" s="8"/>
      <c r="H42" s="5"/>
      <c r="I42" s="3"/>
      <c r="J42" s="3"/>
      <c r="K42" s="3"/>
      <c r="L42" s="6"/>
      <c r="M42" s="100" t="e">
        <f>IF(D42=品目ﾃﾞｰﾀ!$B$5,"枚",IF(D42=品目ﾃﾞｰﾀ!$B$6,"枚",IF(D42="","","本")))</f>
        <v>#N/A</v>
      </c>
      <c r="N42" s="81" t="e">
        <f t="shared" si="0"/>
        <v>#N/A</v>
      </c>
      <c r="O42" s="103" t="e">
        <f t="shared" si="1"/>
        <v>#N/A</v>
      </c>
      <c r="P42" s="3"/>
      <c r="Q42" s="117"/>
    </row>
    <row r="43" spans="2:17" hidden="1">
      <c r="B43" s="12">
        <v>32</v>
      </c>
      <c r="C43" s="7"/>
      <c r="D43" s="80" t="e">
        <f>VLOOKUP(C43,品目ﾃﾞｰﾀ!$A$2:$B$22,2)</f>
        <v>#N/A</v>
      </c>
      <c r="E43" s="3"/>
      <c r="F43" s="8"/>
      <c r="G43" s="8"/>
      <c r="H43" s="5"/>
      <c r="I43" s="3"/>
      <c r="J43" s="3"/>
      <c r="K43" s="3"/>
      <c r="L43" s="6"/>
      <c r="M43" s="100" t="e">
        <f>IF(D43=品目ﾃﾞｰﾀ!$B$5,"枚",IF(D43=品目ﾃﾞｰﾀ!$B$6,"枚",IF(D43="","","本")))</f>
        <v>#N/A</v>
      </c>
      <c r="N43" s="81" t="e">
        <f t="shared" si="0"/>
        <v>#N/A</v>
      </c>
      <c r="O43" s="103" t="e">
        <f t="shared" si="1"/>
        <v>#N/A</v>
      </c>
      <c r="P43" s="3"/>
      <c r="Q43" s="117"/>
    </row>
    <row r="44" spans="2:17" hidden="1">
      <c r="B44" s="12">
        <v>33</v>
      </c>
      <c r="C44" s="7"/>
      <c r="D44" s="80" t="e">
        <f>VLOOKUP(C44,品目ﾃﾞｰﾀ!$A$2:$B$22,2)</f>
        <v>#N/A</v>
      </c>
      <c r="E44" s="3"/>
      <c r="F44" s="8"/>
      <c r="G44" s="8"/>
      <c r="H44" s="5"/>
      <c r="I44" s="3"/>
      <c r="J44" s="3"/>
      <c r="K44" s="3"/>
      <c r="L44" s="6"/>
      <c r="M44" s="100" t="e">
        <f>IF(D44=品目ﾃﾞｰﾀ!$B$5,"枚",IF(D44=品目ﾃﾞｰﾀ!$B$6,"枚",IF(D44="","","本")))</f>
        <v>#N/A</v>
      </c>
      <c r="N44" s="81" t="e">
        <f t="shared" si="0"/>
        <v>#N/A</v>
      </c>
      <c r="O44" s="103" t="e">
        <f t="shared" si="1"/>
        <v>#N/A</v>
      </c>
      <c r="P44" s="3"/>
      <c r="Q44" s="117"/>
    </row>
    <row r="45" spans="2:17" hidden="1">
      <c r="B45" s="12">
        <v>34</v>
      </c>
      <c r="C45" s="7"/>
      <c r="D45" s="80" t="e">
        <f>VLOOKUP(C45,品目ﾃﾞｰﾀ!$A$2:$B$22,2)</f>
        <v>#N/A</v>
      </c>
      <c r="E45" s="3"/>
      <c r="F45" s="8"/>
      <c r="G45" s="8"/>
      <c r="H45" s="5"/>
      <c r="I45" s="3"/>
      <c r="J45" s="3"/>
      <c r="K45" s="3"/>
      <c r="L45" s="6"/>
      <c r="M45" s="100" t="e">
        <f>IF(D45=品目ﾃﾞｰﾀ!$B$5,"枚",IF(D45=品目ﾃﾞｰﾀ!$B$6,"枚",IF(D45="","","本")))</f>
        <v>#N/A</v>
      </c>
      <c r="N45" s="81" t="e">
        <f t="shared" si="0"/>
        <v>#N/A</v>
      </c>
      <c r="O45" s="103" t="e">
        <f t="shared" si="1"/>
        <v>#N/A</v>
      </c>
      <c r="P45" s="3"/>
      <c r="Q45" s="117"/>
    </row>
    <row r="46" spans="2:17" hidden="1">
      <c r="B46" s="12">
        <v>35</v>
      </c>
      <c r="C46" s="7"/>
      <c r="D46" s="80" t="e">
        <f>VLOOKUP(C46,品目ﾃﾞｰﾀ!$A$2:$B$22,2)</f>
        <v>#N/A</v>
      </c>
      <c r="E46" s="3"/>
      <c r="F46" s="8"/>
      <c r="G46" s="8"/>
      <c r="H46" s="5"/>
      <c r="I46" s="3"/>
      <c r="J46" s="3"/>
      <c r="K46" s="3"/>
      <c r="L46" s="6"/>
      <c r="M46" s="100" t="e">
        <f>IF(D46=品目ﾃﾞｰﾀ!$B$5,"枚",IF(D46=品目ﾃﾞｰﾀ!$B$6,"枚",IF(D46="","","本")))</f>
        <v>#N/A</v>
      </c>
      <c r="N46" s="81" t="e">
        <f t="shared" si="0"/>
        <v>#N/A</v>
      </c>
      <c r="O46" s="103" t="e">
        <f t="shared" si="1"/>
        <v>#N/A</v>
      </c>
      <c r="P46" s="3"/>
      <c r="Q46" s="117"/>
    </row>
    <row r="47" spans="2:17" hidden="1">
      <c r="B47" s="12">
        <v>36</v>
      </c>
      <c r="C47" s="7"/>
      <c r="D47" s="80" t="e">
        <f>VLOOKUP(C47,品目ﾃﾞｰﾀ!$A$2:$B$22,2)</f>
        <v>#N/A</v>
      </c>
      <c r="E47" s="3"/>
      <c r="F47" s="8"/>
      <c r="G47" s="8"/>
      <c r="H47" s="5"/>
      <c r="I47" s="3"/>
      <c r="J47" s="3"/>
      <c r="K47" s="3"/>
      <c r="L47" s="6"/>
      <c r="M47" s="100" t="e">
        <f>IF(D47=品目ﾃﾞｰﾀ!$B$5,"枚",IF(D47=品目ﾃﾞｰﾀ!$B$6,"枚",IF(D47="","","本")))</f>
        <v>#N/A</v>
      </c>
      <c r="N47" s="81" t="e">
        <f t="shared" si="0"/>
        <v>#N/A</v>
      </c>
      <c r="O47" s="103" t="e">
        <f t="shared" si="1"/>
        <v>#N/A</v>
      </c>
      <c r="P47" s="3"/>
      <c r="Q47" s="117"/>
    </row>
    <row r="48" spans="2:17" hidden="1">
      <c r="B48" s="12">
        <v>37</v>
      </c>
      <c r="C48" s="7"/>
      <c r="D48" s="80" t="e">
        <f>VLOOKUP(C48,品目ﾃﾞｰﾀ!$A$2:$B$22,2)</f>
        <v>#N/A</v>
      </c>
      <c r="E48" s="3"/>
      <c r="F48" s="8"/>
      <c r="G48" s="8"/>
      <c r="H48" s="5"/>
      <c r="I48" s="3"/>
      <c r="J48" s="3"/>
      <c r="K48" s="3"/>
      <c r="L48" s="6"/>
      <c r="M48" s="100" t="e">
        <f>IF(D48=品目ﾃﾞｰﾀ!$B$5,"枚",IF(D48=品目ﾃﾞｰﾀ!$B$6,"枚",IF(D48="","","本")))</f>
        <v>#N/A</v>
      </c>
      <c r="N48" s="81" t="e">
        <f t="shared" si="0"/>
        <v>#N/A</v>
      </c>
      <c r="O48" s="103" t="e">
        <f t="shared" si="1"/>
        <v>#N/A</v>
      </c>
      <c r="P48" s="3"/>
      <c r="Q48" s="117"/>
    </row>
    <row r="49" spans="2:17" hidden="1">
      <c r="B49" s="12">
        <v>38</v>
      </c>
      <c r="C49" s="7"/>
      <c r="D49" s="80" t="e">
        <f>VLOOKUP(C49,品目ﾃﾞｰﾀ!$A$2:$B$22,2)</f>
        <v>#N/A</v>
      </c>
      <c r="E49" s="3"/>
      <c r="F49" s="8"/>
      <c r="G49" s="8"/>
      <c r="H49" s="5"/>
      <c r="I49" s="3"/>
      <c r="J49" s="3"/>
      <c r="K49" s="3"/>
      <c r="L49" s="6"/>
      <c r="M49" s="100" t="e">
        <f>IF(D49=品目ﾃﾞｰﾀ!$B$5,"枚",IF(D49=品目ﾃﾞｰﾀ!$B$6,"枚",IF(D49="","","本")))</f>
        <v>#N/A</v>
      </c>
      <c r="N49" s="81" t="e">
        <f t="shared" si="0"/>
        <v>#N/A</v>
      </c>
      <c r="O49" s="103" t="e">
        <f t="shared" si="1"/>
        <v>#N/A</v>
      </c>
      <c r="P49" s="3"/>
      <c r="Q49" s="117"/>
    </row>
    <row r="50" spans="2:17" hidden="1">
      <c r="B50" s="12">
        <v>39</v>
      </c>
      <c r="C50" s="7"/>
      <c r="D50" s="80" t="e">
        <f>VLOOKUP(C50,品目ﾃﾞｰﾀ!$A$2:$B$22,2)</f>
        <v>#N/A</v>
      </c>
      <c r="E50" s="3"/>
      <c r="F50" s="8"/>
      <c r="G50" s="8"/>
      <c r="H50" s="5"/>
      <c r="I50" s="3"/>
      <c r="J50" s="3"/>
      <c r="K50" s="3"/>
      <c r="L50" s="6"/>
      <c r="M50" s="100" t="e">
        <f>IF(D50=品目ﾃﾞｰﾀ!$B$5,"枚",IF(D50=品目ﾃﾞｰﾀ!$B$6,"枚",IF(D50="","","本")))</f>
        <v>#N/A</v>
      </c>
      <c r="N50" s="81" t="e">
        <f t="shared" si="0"/>
        <v>#N/A</v>
      </c>
      <c r="O50" s="103" t="e">
        <f t="shared" si="1"/>
        <v>#N/A</v>
      </c>
      <c r="P50" s="3"/>
      <c r="Q50" s="117"/>
    </row>
    <row r="51" spans="2:17" hidden="1">
      <c r="B51" s="12">
        <v>40</v>
      </c>
      <c r="C51" s="7"/>
      <c r="D51" s="80" t="e">
        <f>VLOOKUP(C51,品目ﾃﾞｰﾀ!$A$2:$B$22,2)</f>
        <v>#N/A</v>
      </c>
      <c r="E51" s="3"/>
      <c r="F51" s="8"/>
      <c r="G51" s="8"/>
      <c r="H51" s="5"/>
      <c r="I51" s="3"/>
      <c r="J51" s="3"/>
      <c r="K51" s="3"/>
      <c r="L51" s="6"/>
      <c r="M51" s="100" t="e">
        <f>IF(D51=品目ﾃﾞｰﾀ!$B$5,"枚",IF(D51=品目ﾃﾞｰﾀ!$B$6,"枚",IF(D51="","","本")))</f>
        <v>#N/A</v>
      </c>
      <c r="N51" s="81" t="e">
        <f t="shared" si="0"/>
        <v>#N/A</v>
      </c>
      <c r="O51" s="103" t="e">
        <f t="shared" si="1"/>
        <v>#N/A</v>
      </c>
      <c r="P51" s="3"/>
      <c r="Q51" s="117"/>
    </row>
    <row r="52" spans="2:17" hidden="1">
      <c r="B52" s="12">
        <v>41</v>
      </c>
      <c r="C52" s="7"/>
      <c r="D52" s="80" t="e">
        <f>VLOOKUP(C52,品目ﾃﾞｰﾀ!$A$2:$B$22,2)</f>
        <v>#N/A</v>
      </c>
      <c r="E52" s="3"/>
      <c r="F52" s="8"/>
      <c r="G52" s="8"/>
      <c r="H52" s="5"/>
      <c r="I52" s="3"/>
      <c r="J52" s="3"/>
      <c r="K52" s="3"/>
      <c r="L52" s="6"/>
      <c r="M52" s="100" t="e">
        <f>IF(D52=品目ﾃﾞｰﾀ!$B$5,"枚",IF(D52=品目ﾃﾞｰﾀ!$B$6,"枚",IF(D52="","","本")))</f>
        <v>#N/A</v>
      </c>
      <c r="N52" s="81" t="e">
        <f t="shared" si="0"/>
        <v>#N/A</v>
      </c>
      <c r="O52" s="103" t="e">
        <f t="shared" si="1"/>
        <v>#N/A</v>
      </c>
      <c r="P52" s="3"/>
      <c r="Q52" s="117"/>
    </row>
    <row r="53" spans="2:17" hidden="1">
      <c r="B53" s="12">
        <v>42</v>
      </c>
      <c r="C53" s="7"/>
      <c r="D53" s="80" t="e">
        <f>VLOOKUP(C53,品目ﾃﾞｰﾀ!$A$2:$B$22,2)</f>
        <v>#N/A</v>
      </c>
      <c r="E53" s="3"/>
      <c r="F53" s="8"/>
      <c r="G53" s="8"/>
      <c r="H53" s="5"/>
      <c r="I53" s="3"/>
      <c r="J53" s="3"/>
      <c r="K53" s="3"/>
      <c r="L53" s="6"/>
      <c r="M53" s="100" t="e">
        <f>IF(D53=品目ﾃﾞｰﾀ!$B$5,"枚",IF(D53=品目ﾃﾞｰﾀ!$B$6,"枚",IF(D53="","","本")))</f>
        <v>#N/A</v>
      </c>
      <c r="N53" s="81" t="e">
        <f t="shared" si="0"/>
        <v>#N/A</v>
      </c>
      <c r="O53" s="103" t="e">
        <f t="shared" si="1"/>
        <v>#N/A</v>
      </c>
      <c r="P53" s="3"/>
      <c r="Q53" s="117"/>
    </row>
    <row r="54" spans="2:17" hidden="1">
      <c r="B54" s="12">
        <v>43</v>
      </c>
      <c r="C54" s="7"/>
      <c r="D54" s="80" t="e">
        <f>VLOOKUP(C54,品目ﾃﾞｰﾀ!$A$2:$B$22,2)</f>
        <v>#N/A</v>
      </c>
      <c r="E54" s="3"/>
      <c r="F54" s="8"/>
      <c r="G54" s="8"/>
      <c r="H54" s="5"/>
      <c r="I54" s="3"/>
      <c r="J54" s="3"/>
      <c r="K54" s="3"/>
      <c r="L54" s="6"/>
      <c r="M54" s="100" t="e">
        <f>IF(D54=品目ﾃﾞｰﾀ!$B$5,"枚",IF(D54=品目ﾃﾞｰﾀ!$B$6,"枚",IF(D54="","","本")))</f>
        <v>#N/A</v>
      </c>
      <c r="N54" s="81" t="e">
        <f t="shared" si="0"/>
        <v>#N/A</v>
      </c>
      <c r="O54" s="103" t="e">
        <f t="shared" si="1"/>
        <v>#N/A</v>
      </c>
      <c r="P54" s="3"/>
      <c r="Q54" s="117"/>
    </row>
    <row r="55" spans="2:17" hidden="1">
      <c r="B55" s="12">
        <v>44</v>
      </c>
      <c r="C55" s="7"/>
      <c r="D55" s="80" t="e">
        <f>VLOOKUP(C55,品目ﾃﾞｰﾀ!$A$2:$B$22,2)</f>
        <v>#N/A</v>
      </c>
      <c r="E55" s="3"/>
      <c r="F55" s="8"/>
      <c r="G55" s="8"/>
      <c r="H55" s="5"/>
      <c r="I55" s="3"/>
      <c r="J55" s="3"/>
      <c r="K55" s="3"/>
      <c r="L55" s="6"/>
      <c r="M55" s="100" t="e">
        <f>IF(D55=品目ﾃﾞｰﾀ!$B$5,"枚",IF(D55=品目ﾃﾞｰﾀ!$B$6,"枚",IF(D55="","","本")))</f>
        <v>#N/A</v>
      </c>
      <c r="N55" s="81" t="e">
        <f t="shared" si="0"/>
        <v>#N/A</v>
      </c>
      <c r="O55" s="103" t="e">
        <f t="shared" si="1"/>
        <v>#N/A</v>
      </c>
      <c r="P55" s="3"/>
      <c r="Q55" s="117"/>
    </row>
    <row r="56" spans="2:17" hidden="1">
      <c r="B56" s="12">
        <v>45</v>
      </c>
      <c r="C56" s="7"/>
      <c r="D56" s="80" t="e">
        <f>VLOOKUP(C56,品目ﾃﾞｰﾀ!$A$2:$B$22,2)</f>
        <v>#N/A</v>
      </c>
      <c r="E56" s="3"/>
      <c r="F56" s="9"/>
      <c r="G56" s="9"/>
      <c r="H56" s="5"/>
      <c r="I56" s="3"/>
      <c r="J56" s="3"/>
      <c r="K56" s="3"/>
      <c r="L56" s="6"/>
      <c r="M56" s="104" t="e">
        <f>IF(D56=品目ﾃﾞｰﾀ!$B$5,"枚",IF(D56=品目ﾃﾞｰﾀ!$B$6,"枚",IF(D56="","","本")))</f>
        <v>#N/A</v>
      </c>
      <c r="N56" s="81" t="e">
        <f t="shared" si="0"/>
        <v>#N/A</v>
      </c>
      <c r="O56" s="103" t="e">
        <f t="shared" si="1"/>
        <v>#N/A</v>
      </c>
      <c r="P56" s="3"/>
      <c r="Q56" s="117"/>
    </row>
    <row r="57" spans="2:17" hidden="1">
      <c r="B57" s="12">
        <v>46</v>
      </c>
      <c r="C57" s="7"/>
      <c r="D57" s="80" t="e">
        <f>VLOOKUP(C57,品目ﾃﾞｰﾀ!$A$2:$B$22,2)</f>
        <v>#N/A</v>
      </c>
      <c r="E57" s="3"/>
      <c r="F57" s="3"/>
      <c r="G57" s="3"/>
      <c r="H57" s="5"/>
      <c r="I57" s="3"/>
      <c r="J57" s="3"/>
      <c r="K57" s="3"/>
      <c r="L57" s="6"/>
      <c r="M57" s="100" t="e">
        <f>IF(D57=品目ﾃﾞｰﾀ!$B$5,"枚",IF(D57=品目ﾃﾞｰﾀ!$B$6,"枚",IF(D57="","","本")))</f>
        <v>#N/A</v>
      </c>
      <c r="N57" s="81" t="e">
        <f t="shared" si="0"/>
        <v>#N/A</v>
      </c>
      <c r="O57" s="103" t="e">
        <f t="shared" si="1"/>
        <v>#N/A</v>
      </c>
      <c r="P57" s="3"/>
      <c r="Q57" s="117"/>
    </row>
    <row r="58" spans="2:17" hidden="1">
      <c r="B58" s="12">
        <v>47</v>
      </c>
      <c r="C58" s="7"/>
      <c r="D58" s="80" t="e">
        <f>VLOOKUP(C58,品目ﾃﾞｰﾀ!$A$2:$B$22,2)</f>
        <v>#N/A</v>
      </c>
      <c r="E58" s="3"/>
      <c r="F58" s="3"/>
      <c r="G58" s="3"/>
      <c r="H58" s="5"/>
      <c r="I58" s="3"/>
      <c r="J58" s="3"/>
      <c r="K58" s="3"/>
      <c r="L58" s="6"/>
      <c r="M58" s="100" t="e">
        <f>IF(D58=品目ﾃﾞｰﾀ!$B$5,"枚",IF(D58=品目ﾃﾞｰﾀ!$B$6,"枚",IF(D58="","","本")))</f>
        <v>#N/A</v>
      </c>
      <c r="N58" s="81" t="e">
        <f t="shared" si="0"/>
        <v>#N/A</v>
      </c>
      <c r="O58" s="103" t="e">
        <f t="shared" si="1"/>
        <v>#N/A</v>
      </c>
      <c r="P58" s="3"/>
      <c r="Q58" s="117"/>
    </row>
    <row r="59" spans="2:17" hidden="1">
      <c r="B59" s="12">
        <v>48</v>
      </c>
      <c r="C59" s="7"/>
      <c r="D59" s="80" t="e">
        <f>VLOOKUP(C59,品目ﾃﾞｰﾀ!$A$2:$B$22,2)</f>
        <v>#N/A</v>
      </c>
      <c r="E59" s="3"/>
      <c r="F59" s="3"/>
      <c r="G59" s="3"/>
      <c r="H59" s="5"/>
      <c r="I59" s="3"/>
      <c r="J59" s="3"/>
      <c r="K59" s="3"/>
      <c r="L59" s="6"/>
      <c r="M59" s="100" t="e">
        <f>IF(D59=品目ﾃﾞｰﾀ!$B$5,"枚",IF(D59=品目ﾃﾞｰﾀ!$B$6,"枚",IF(D59="","","本")))</f>
        <v>#N/A</v>
      </c>
      <c r="N59" s="81" t="e">
        <f t="shared" si="0"/>
        <v>#N/A</v>
      </c>
      <c r="O59" s="103" t="e">
        <f t="shared" si="1"/>
        <v>#N/A</v>
      </c>
      <c r="P59" s="3"/>
      <c r="Q59" s="117"/>
    </row>
    <row r="60" spans="2:17" hidden="1">
      <c r="B60" s="12">
        <v>49</v>
      </c>
      <c r="C60" s="7"/>
      <c r="D60" s="80" t="e">
        <f>VLOOKUP(C60,品目ﾃﾞｰﾀ!$A$2:$B$22,2)</f>
        <v>#N/A</v>
      </c>
      <c r="E60" s="3"/>
      <c r="F60" s="3"/>
      <c r="G60" s="3"/>
      <c r="H60" s="5"/>
      <c r="I60" s="3"/>
      <c r="J60" s="3"/>
      <c r="K60" s="3"/>
      <c r="L60" s="6"/>
      <c r="M60" s="100" t="e">
        <f>IF(D60=品目ﾃﾞｰﾀ!$B$5,"枚",IF(D60=品目ﾃﾞｰﾀ!$B$6,"枚",IF(D60="","","本")))</f>
        <v>#N/A</v>
      </c>
      <c r="N60" s="81" t="e">
        <f t="shared" si="0"/>
        <v>#N/A</v>
      </c>
      <c r="O60" s="103" t="e">
        <f t="shared" si="1"/>
        <v>#N/A</v>
      </c>
      <c r="P60" s="3"/>
      <c r="Q60" s="117"/>
    </row>
    <row r="61" spans="2:17" hidden="1">
      <c r="B61" s="12">
        <v>50</v>
      </c>
      <c r="C61" s="7"/>
      <c r="D61" s="10" t="e">
        <f>VLOOKUP(C61,品目ﾃﾞｰﾀ!$A$2:$B$22,2)</f>
        <v>#N/A</v>
      </c>
      <c r="E61" s="3"/>
      <c r="F61" s="3"/>
      <c r="G61" s="3"/>
      <c r="H61" s="11"/>
      <c r="I61" s="3"/>
      <c r="J61" s="3"/>
      <c r="K61" s="3"/>
      <c r="L61" s="6"/>
      <c r="M61" s="100" t="e">
        <f>IF(D61=品目ﾃﾞｰﾀ!$B$5,"枚",IF(D61=品目ﾃﾞｰﾀ!$B$6,"枚",IF(D61="","","本")))</f>
        <v>#N/A</v>
      </c>
      <c r="N61" s="81" t="e">
        <f t="shared" si="0"/>
        <v>#N/A</v>
      </c>
      <c r="O61" s="103" t="e">
        <f t="shared" si="1"/>
        <v>#N/A</v>
      </c>
      <c r="P61" s="3"/>
      <c r="Q61" s="117"/>
    </row>
    <row r="62" spans="2:17" hidden="1">
      <c r="B62" s="12">
        <v>51</v>
      </c>
      <c r="C62" s="7"/>
      <c r="D62" s="10" t="e">
        <f>VLOOKUP(C62,品目ﾃﾞｰﾀ!$A$2:$B$22,2)</f>
        <v>#N/A</v>
      </c>
      <c r="E62" s="3"/>
      <c r="F62" s="3"/>
      <c r="G62" s="3"/>
      <c r="H62" s="11"/>
      <c r="I62" s="3"/>
      <c r="J62" s="3"/>
      <c r="K62" s="3"/>
      <c r="L62" s="6"/>
      <c r="M62" s="100" t="e">
        <f>IF(D62=品目ﾃﾞｰﾀ!$B$5,"枚",IF(D62=品目ﾃﾞｰﾀ!$B$6,"枚",IF(D62="","","本")))</f>
        <v>#N/A</v>
      </c>
      <c r="N62" s="81" t="e">
        <f t="shared" si="0"/>
        <v>#N/A</v>
      </c>
      <c r="O62" s="103" t="e">
        <f t="shared" si="1"/>
        <v>#N/A</v>
      </c>
      <c r="P62" s="3"/>
      <c r="Q62" s="117"/>
    </row>
    <row r="63" spans="2:17" hidden="1">
      <c r="B63" s="12">
        <v>52</v>
      </c>
      <c r="C63" s="7"/>
      <c r="D63" s="10" t="e">
        <f>VLOOKUP(C63,品目ﾃﾞｰﾀ!$A$2:$B$22,2)</f>
        <v>#N/A</v>
      </c>
      <c r="E63" s="3"/>
      <c r="F63" s="3"/>
      <c r="G63" s="3"/>
      <c r="H63" s="11"/>
      <c r="I63" s="3"/>
      <c r="J63" s="3"/>
      <c r="K63" s="3"/>
      <c r="L63" s="6"/>
      <c r="M63" s="100" t="e">
        <f>IF(D63=品目ﾃﾞｰﾀ!$B$5,"枚",IF(D63=品目ﾃﾞｰﾀ!$B$6,"枚",IF(D63="","","本")))</f>
        <v>#N/A</v>
      </c>
      <c r="N63" s="81" t="e">
        <f t="shared" si="0"/>
        <v>#N/A</v>
      </c>
      <c r="O63" s="103" t="e">
        <f t="shared" si="1"/>
        <v>#N/A</v>
      </c>
      <c r="P63" s="3"/>
      <c r="Q63" s="117"/>
    </row>
    <row r="64" spans="2:17" hidden="1">
      <c r="B64" s="12">
        <v>53</v>
      </c>
      <c r="C64" s="7"/>
      <c r="D64" s="10" t="e">
        <f>VLOOKUP(C64,品目ﾃﾞｰﾀ!$A$2:$B$22,2)</f>
        <v>#N/A</v>
      </c>
      <c r="E64" s="3"/>
      <c r="F64" s="3"/>
      <c r="G64" s="3"/>
      <c r="H64" s="11"/>
      <c r="I64" s="3"/>
      <c r="J64" s="3"/>
      <c r="K64" s="3"/>
      <c r="L64" s="6"/>
      <c r="M64" s="100" t="e">
        <f>IF(D64=品目ﾃﾞｰﾀ!$B$5,"枚",IF(D64=品目ﾃﾞｰﾀ!$B$6,"枚",IF(D64="","","本")))</f>
        <v>#N/A</v>
      </c>
      <c r="N64" s="81" t="e">
        <f t="shared" si="0"/>
        <v>#N/A</v>
      </c>
      <c r="O64" s="103" t="e">
        <f t="shared" si="1"/>
        <v>#N/A</v>
      </c>
      <c r="P64" s="3"/>
      <c r="Q64" s="117"/>
    </row>
    <row r="65" spans="2:17" hidden="1">
      <c r="B65" s="12">
        <v>54</v>
      </c>
      <c r="C65" s="7"/>
      <c r="D65" s="10" t="e">
        <f>VLOOKUP(C65,品目ﾃﾞｰﾀ!$A$2:$B$22,2)</f>
        <v>#N/A</v>
      </c>
      <c r="E65" s="3"/>
      <c r="F65" s="3"/>
      <c r="G65" s="3"/>
      <c r="H65" s="11"/>
      <c r="I65" s="3"/>
      <c r="J65" s="3"/>
      <c r="K65" s="3"/>
      <c r="L65" s="6"/>
      <c r="M65" s="100" t="e">
        <f>IF(D65=品目ﾃﾞｰﾀ!$B$5,"枚",IF(D65=品目ﾃﾞｰﾀ!$B$6,"枚",IF(D65="","","本")))</f>
        <v>#N/A</v>
      </c>
      <c r="N65" s="81" t="e">
        <f t="shared" si="0"/>
        <v>#N/A</v>
      </c>
      <c r="O65" s="103" t="e">
        <f t="shared" si="1"/>
        <v>#N/A</v>
      </c>
      <c r="P65" s="3"/>
      <c r="Q65" s="117"/>
    </row>
    <row r="66" spans="2:17" hidden="1">
      <c r="B66" s="12">
        <v>55</v>
      </c>
      <c r="C66" s="7"/>
      <c r="D66" s="10" t="e">
        <f>VLOOKUP(C66,品目ﾃﾞｰﾀ!$A$2:$B$22,2)</f>
        <v>#N/A</v>
      </c>
      <c r="E66" s="3"/>
      <c r="F66" s="3"/>
      <c r="G66" s="3"/>
      <c r="H66" s="11"/>
      <c r="I66" s="3"/>
      <c r="J66" s="3"/>
      <c r="K66" s="3"/>
      <c r="L66" s="6"/>
      <c r="M66" s="100" t="e">
        <f>IF(D66=品目ﾃﾞｰﾀ!$B$5,"枚",IF(D66=品目ﾃﾞｰﾀ!$B$6,"枚",IF(D66="","","本")))</f>
        <v>#N/A</v>
      </c>
      <c r="N66" s="81" t="e">
        <f t="shared" si="0"/>
        <v>#N/A</v>
      </c>
      <c r="O66" s="103" t="e">
        <f t="shared" si="1"/>
        <v>#N/A</v>
      </c>
      <c r="P66" s="3"/>
      <c r="Q66" s="117"/>
    </row>
    <row r="67" spans="2:17" hidden="1">
      <c r="B67" s="12">
        <v>56</v>
      </c>
      <c r="C67" s="7"/>
      <c r="D67" s="10" t="e">
        <f>VLOOKUP(C67,品目ﾃﾞｰﾀ!$A$2:$B$22,2)</f>
        <v>#N/A</v>
      </c>
      <c r="E67" s="3"/>
      <c r="F67" s="3"/>
      <c r="G67" s="3"/>
      <c r="H67" s="11"/>
      <c r="I67" s="3"/>
      <c r="J67" s="3"/>
      <c r="K67" s="3"/>
      <c r="L67" s="6"/>
      <c r="M67" s="100" t="e">
        <f>IF(D67=品目ﾃﾞｰﾀ!$B$5,"枚",IF(D67=品目ﾃﾞｰﾀ!$B$6,"枚",IF(D67="","","本")))</f>
        <v>#N/A</v>
      </c>
      <c r="N67" s="81" t="e">
        <f t="shared" si="0"/>
        <v>#N/A</v>
      </c>
      <c r="O67" s="103" t="e">
        <f t="shared" si="1"/>
        <v>#N/A</v>
      </c>
      <c r="P67" s="3"/>
      <c r="Q67" s="117"/>
    </row>
    <row r="68" spans="2:17" hidden="1">
      <c r="B68" s="12">
        <v>57</v>
      </c>
      <c r="C68" s="7"/>
      <c r="D68" s="10" t="e">
        <f>VLOOKUP(C68,品目ﾃﾞｰﾀ!$A$2:$B$22,2)</f>
        <v>#N/A</v>
      </c>
      <c r="E68" s="3"/>
      <c r="F68" s="3"/>
      <c r="G68" s="3"/>
      <c r="H68" s="11"/>
      <c r="I68" s="3"/>
      <c r="J68" s="3"/>
      <c r="K68" s="3"/>
      <c r="L68" s="6"/>
      <c r="M68" s="100" t="e">
        <f>IF(D68=品目ﾃﾞｰﾀ!$B$5,"枚",IF(D68=品目ﾃﾞｰﾀ!$B$6,"枚",IF(D68="","","本")))</f>
        <v>#N/A</v>
      </c>
      <c r="N68" s="81" t="e">
        <f t="shared" si="0"/>
        <v>#N/A</v>
      </c>
      <c r="O68" s="103" t="e">
        <f t="shared" si="1"/>
        <v>#N/A</v>
      </c>
      <c r="P68" s="3"/>
      <c r="Q68" s="117"/>
    </row>
    <row r="69" spans="2:17" hidden="1">
      <c r="B69" s="12">
        <v>58</v>
      </c>
      <c r="C69" s="7"/>
      <c r="D69" s="10" t="e">
        <f>VLOOKUP(C69,品目ﾃﾞｰﾀ!$A$2:$B$22,2)</f>
        <v>#N/A</v>
      </c>
      <c r="E69" s="3"/>
      <c r="F69" s="3"/>
      <c r="G69" s="3"/>
      <c r="H69" s="11"/>
      <c r="I69" s="3"/>
      <c r="J69" s="3"/>
      <c r="K69" s="3"/>
      <c r="L69" s="6"/>
      <c r="M69" s="100" t="e">
        <f>IF(D69=品目ﾃﾞｰﾀ!$B$5,"枚",IF(D69=品目ﾃﾞｰﾀ!$B$6,"枚",IF(D69="","","本")))</f>
        <v>#N/A</v>
      </c>
      <c r="N69" s="81" t="e">
        <f t="shared" si="0"/>
        <v>#N/A</v>
      </c>
      <c r="O69" s="103" t="e">
        <f t="shared" si="1"/>
        <v>#N/A</v>
      </c>
      <c r="P69" s="3"/>
      <c r="Q69" s="117"/>
    </row>
    <row r="70" spans="2:17" hidden="1">
      <c r="B70" s="12">
        <v>59</v>
      </c>
      <c r="C70" s="7"/>
      <c r="D70" s="10" t="e">
        <f>VLOOKUP(C70,品目ﾃﾞｰﾀ!$A$2:$B$22,2)</f>
        <v>#N/A</v>
      </c>
      <c r="E70" s="3"/>
      <c r="F70" s="3"/>
      <c r="G70" s="3"/>
      <c r="H70" s="11"/>
      <c r="I70" s="3"/>
      <c r="J70" s="3"/>
      <c r="K70" s="3"/>
      <c r="L70" s="6"/>
      <c r="M70" s="100" t="e">
        <f>IF(D70=品目ﾃﾞｰﾀ!$B$5,"枚",IF(D70=品目ﾃﾞｰﾀ!$B$6,"枚",IF(D70="","","本")))</f>
        <v>#N/A</v>
      </c>
      <c r="N70" s="81" t="e">
        <f t="shared" si="0"/>
        <v>#N/A</v>
      </c>
      <c r="O70" s="103" t="e">
        <f t="shared" si="1"/>
        <v>#N/A</v>
      </c>
      <c r="P70" s="3"/>
      <c r="Q70" s="117"/>
    </row>
    <row r="71" spans="2:17" hidden="1">
      <c r="B71" s="12">
        <v>60</v>
      </c>
      <c r="C71" s="7"/>
      <c r="D71" s="10" t="e">
        <f>VLOOKUP(C71,品目ﾃﾞｰﾀ!$A$2:$B$22,2)</f>
        <v>#N/A</v>
      </c>
      <c r="E71" s="3"/>
      <c r="F71" s="3"/>
      <c r="G71" s="3"/>
      <c r="H71" s="11"/>
      <c r="I71" s="3"/>
      <c r="J71" s="3"/>
      <c r="K71" s="3"/>
      <c r="L71" s="6"/>
      <c r="M71" s="100" t="e">
        <f>IF(D71=品目ﾃﾞｰﾀ!$B$5,"枚",IF(D71=品目ﾃﾞｰﾀ!$B$6,"枚",IF(D71="","","本")))</f>
        <v>#N/A</v>
      </c>
      <c r="N71" s="81" t="e">
        <f t="shared" si="0"/>
        <v>#N/A</v>
      </c>
      <c r="O71" s="103" t="e">
        <f t="shared" si="1"/>
        <v>#N/A</v>
      </c>
      <c r="P71" s="3"/>
      <c r="Q71" s="117"/>
    </row>
    <row r="72" spans="2:17" hidden="1">
      <c r="B72" s="12">
        <v>61</v>
      </c>
      <c r="C72" s="7"/>
      <c r="D72" s="10" t="e">
        <f>VLOOKUP(C72,品目ﾃﾞｰﾀ!$A$2:$B$22,2)</f>
        <v>#N/A</v>
      </c>
      <c r="E72" s="3"/>
      <c r="F72" s="3"/>
      <c r="G72" s="3"/>
      <c r="H72" s="11"/>
      <c r="I72" s="3"/>
      <c r="J72" s="3"/>
      <c r="K72" s="3"/>
      <c r="L72" s="6"/>
      <c r="M72" s="100" t="e">
        <f>IF(D72=品目ﾃﾞｰﾀ!$B$5,"枚",IF(D72=品目ﾃﾞｰﾀ!$B$6,"枚",IF(D72="","","本")))</f>
        <v>#N/A</v>
      </c>
      <c r="N72" s="81" t="e">
        <f t="shared" si="0"/>
        <v>#N/A</v>
      </c>
      <c r="O72" s="103" t="e">
        <f t="shared" si="1"/>
        <v>#N/A</v>
      </c>
      <c r="P72" s="3"/>
      <c r="Q72" s="117"/>
    </row>
    <row r="73" spans="2:17" hidden="1">
      <c r="B73" s="12">
        <v>62</v>
      </c>
      <c r="C73" s="7"/>
      <c r="D73" s="10" t="e">
        <f>VLOOKUP(C73,品目ﾃﾞｰﾀ!$A$2:$B$22,2)</f>
        <v>#N/A</v>
      </c>
      <c r="E73" s="3"/>
      <c r="F73" s="3"/>
      <c r="G73" s="3"/>
      <c r="H73" s="11"/>
      <c r="I73" s="3"/>
      <c r="J73" s="3"/>
      <c r="K73" s="3"/>
      <c r="L73" s="6"/>
      <c r="M73" s="100" t="e">
        <f>IF(D73=品目ﾃﾞｰﾀ!$B$5,"枚",IF(D73=品目ﾃﾞｰﾀ!$B$6,"枚",IF(D73="","","本")))</f>
        <v>#N/A</v>
      </c>
      <c r="N73" s="81" t="e">
        <f t="shared" si="0"/>
        <v>#N/A</v>
      </c>
      <c r="O73" s="103" t="e">
        <f t="shared" si="1"/>
        <v>#N/A</v>
      </c>
      <c r="P73" s="3"/>
      <c r="Q73" s="117"/>
    </row>
    <row r="74" spans="2:17" hidden="1">
      <c r="B74" s="12">
        <v>63</v>
      </c>
      <c r="C74" s="7"/>
      <c r="D74" s="10" t="e">
        <f>VLOOKUP(C74,品目ﾃﾞｰﾀ!$A$2:$B$22,2)</f>
        <v>#N/A</v>
      </c>
      <c r="E74" s="3"/>
      <c r="F74" s="3"/>
      <c r="G74" s="3"/>
      <c r="H74" s="11"/>
      <c r="I74" s="3"/>
      <c r="J74" s="3"/>
      <c r="K74" s="3"/>
      <c r="L74" s="6"/>
      <c r="M74" s="100" t="e">
        <f>IF(D74=品目ﾃﾞｰﾀ!$B$5,"枚",IF(D74=品目ﾃﾞｰﾀ!$B$6,"枚",IF(D74="","","本")))</f>
        <v>#N/A</v>
      </c>
      <c r="N74" s="81" t="e">
        <f t="shared" si="0"/>
        <v>#N/A</v>
      </c>
      <c r="O74" s="103" t="e">
        <f t="shared" si="1"/>
        <v>#N/A</v>
      </c>
      <c r="P74" s="3"/>
      <c r="Q74" s="117"/>
    </row>
    <row r="75" spans="2:17" hidden="1">
      <c r="B75" s="12">
        <v>64</v>
      </c>
      <c r="C75" s="7"/>
      <c r="D75" s="10" t="e">
        <f>VLOOKUP(C75,品目ﾃﾞｰﾀ!$A$2:$B$22,2)</f>
        <v>#N/A</v>
      </c>
      <c r="E75" s="3"/>
      <c r="F75" s="3"/>
      <c r="G75" s="3"/>
      <c r="H75" s="11"/>
      <c r="I75" s="3"/>
      <c r="J75" s="3"/>
      <c r="K75" s="3"/>
      <c r="L75" s="6"/>
      <c r="M75" s="100" t="e">
        <f>IF(D75=品目ﾃﾞｰﾀ!$B$5,"枚",IF(D75=品目ﾃﾞｰﾀ!$B$6,"枚",IF(D75="","","本")))</f>
        <v>#N/A</v>
      </c>
      <c r="N75" s="81" t="e">
        <f t="shared" si="0"/>
        <v>#N/A</v>
      </c>
      <c r="O75" s="103" t="e">
        <f t="shared" si="1"/>
        <v>#N/A</v>
      </c>
      <c r="P75" s="3"/>
      <c r="Q75" s="117"/>
    </row>
    <row r="76" spans="2:17" hidden="1">
      <c r="B76" s="12">
        <v>65</v>
      </c>
      <c r="C76" s="7"/>
      <c r="D76" s="10" t="e">
        <f>VLOOKUP(C76,品目ﾃﾞｰﾀ!$A$2:$B$22,2)</f>
        <v>#N/A</v>
      </c>
      <c r="E76" s="3"/>
      <c r="F76" s="3"/>
      <c r="G76" s="3"/>
      <c r="H76" s="11"/>
      <c r="I76" s="3"/>
      <c r="J76" s="3"/>
      <c r="K76" s="3"/>
      <c r="L76" s="6"/>
      <c r="M76" s="100" t="e">
        <f>IF(D76=品目ﾃﾞｰﾀ!$B$5,"枚",IF(D76=品目ﾃﾞｰﾀ!$B$6,"枚",IF(D76="","","本")))</f>
        <v>#N/A</v>
      </c>
      <c r="N76" s="81" t="e">
        <f t="shared" si="0"/>
        <v>#N/A</v>
      </c>
      <c r="O76" s="103" t="e">
        <f t="shared" si="1"/>
        <v>#N/A</v>
      </c>
      <c r="P76" s="3"/>
      <c r="Q76" s="117"/>
    </row>
    <row r="77" spans="2:17" hidden="1">
      <c r="B77" s="12">
        <v>66</v>
      </c>
      <c r="C77" s="7"/>
      <c r="D77" s="10" t="e">
        <f>VLOOKUP(C77,品目ﾃﾞｰﾀ!$A$2:$B$22,2)</f>
        <v>#N/A</v>
      </c>
      <c r="E77" s="3"/>
      <c r="F77" s="3"/>
      <c r="G77" s="3"/>
      <c r="H77" s="11"/>
      <c r="I77" s="3"/>
      <c r="J77" s="3"/>
      <c r="K77" s="3"/>
      <c r="L77" s="6"/>
      <c r="M77" s="100" t="e">
        <f>IF(D77=品目ﾃﾞｰﾀ!$B$5,"枚",IF(D77=品目ﾃﾞｰﾀ!$B$6,"枚",IF(D77="","","本")))</f>
        <v>#N/A</v>
      </c>
      <c r="N77" s="81" t="e">
        <f t="shared" ref="N77:N140" si="2">IF(D77="Ⅳ 造作用製材（壁板）",ROUND(I77*K77/1000000,4)*L77,IF(D77="Ⅴ フローリング",ROUND(I77*K77/1000000,4)*L77,ROUND(I77*J77*K77/1000000000,4)*L77))</f>
        <v>#N/A</v>
      </c>
      <c r="O77" s="103" t="e">
        <f t="shared" ref="O77:O140" si="3">IF(D77="Ⅳ 造作用製材（壁板）","㎡",IF(D77="Ⅴ フローリング","㎡",IF(D77="","","㎥")))</f>
        <v>#N/A</v>
      </c>
      <c r="P77" s="3"/>
      <c r="Q77" s="117"/>
    </row>
    <row r="78" spans="2:17" hidden="1">
      <c r="B78" s="12">
        <v>67</v>
      </c>
      <c r="C78" s="7"/>
      <c r="D78" s="10" t="e">
        <f>VLOOKUP(C78,品目ﾃﾞｰﾀ!$A$2:$B$22,2)</f>
        <v>#N/A</v>
      </c>
      <c r="E78" s="3"/>
      <c r="F78" s="3"/>
      <c r="G78" s="3"/>
      <c r="H78" s="11"/>
      <c r="I78" s="3"/>
      <c r="J78" s="3"/>
      <c r="K78" s="3"/>
      <c r="L78" s="6"/>
      <c r="M78" s="100" t="e">
        <f>IF(D78=品目ﾃﾞｰﾀ!$B$5,"枚",IF(D78=品目ﾃﾞｰﾀ!$B$6,"枚",IF(D78="","","本")))</f>
        <v>#N/A</v>
      </c>
      <c r="N78" s="81" t="e">
        <f t="shared" si="2"/>
        <v>#N/A</v>
      </c>
      <c r="O78" s="103" t="e">
        <f t="shared" si="3"/>
        <v>#N/A</v>
      </c>
      <c r="P78" s="3"/>
      <c r="Q78" s="117"/>
    </row>
    <row r="79" spans="2:17" hidden="1">
      <c r="B79" s="12">
        <v>68</v>
      </c>
      <c r="C79" s="7"/>
      <c r="D79" s="10" t="e">
        <f>VLOOKUP(C79,品目ﾃﾞｰﾀ!$A$2:$B$22,2)</f>
        <v>#N/A</v>
      </c>
      <c r="E79" s="3"/>
      <c r="F79" s="3"/>
      <c r="G79" s="3"/>
      <c r="H79" s="11"/>
      <c r="I79" s="3"/>
      <c r="J79" s="3"/>
      <c r="K79" s="3"/>
      <c r="L79" s="6"/>
      <c r="M79" s="100" t="e">
        <f>IF(D79=品目ﾃﾞｰﾀ!$B$5,"枚",IF(D79=品目ﾃﾞｰﾀ!$B$6,"枚",IF(D79="","","本")))</f>
        <v>#N/A</v>
      </c>
      <c r="N79" s="81" t="e">
        <f t="shared" si="2"/>
        <v>#N/A</v>
      </c>
      <c r="O79" s="103" t="e">
        <f t="shared" si="3"/>
        <v>#N/A</v>
      </c>
      <c r="P79" s="3"/>
      <c r="Q79" s="117"/>
    </row>
    <row r="80" spans="2:17" hidden="1">
      <c r="B80" s="12">
        <v>69</v>
      </c>
      <c r="C80" s="7"/>
      <c r="D80" s="10" t="e">
        <f>VLOOKUP(C80,品目ﾃﾞｰﾀ!$A$2:$B$22,2)</f>
        <v>#N/A</v>
      </c>
      <c r="E80" s="3"/>
      <c r="F80" s="3"/>
      <c r="G80" s="3"/>
      <c r="H80" s="11"/>
      <c r="I80" s="3"/>
      <c r="J80" s="3"/>
      <c r="K80" s="3"/>
      <c r="L80" s="6"/>
      <c r="M80" s="100" t="e">
        <f>IF(D80=品目ﾃﾞｰﾀ!$B$5,"枚",IF(D80=品目ﾃﾞｰﾀ!$B$6,"枚",IF(D80="","","本")))</f>
        <v>#N/A</v>
      </c>
      <c r="N80" s="81" t="e">
        <f t="shared" si="2"/>
        <v>#N/A</v>
      </c>
      <c r="O80" s="103" t="e">
        <f t="shared" si="3"/>
        <v>#N/A</v>
      </c>
      <c r="P80" s="3"/>
      <c r="Q80" s="117"/>
    </row>
    <row r="81" spans="2:17" hidden="1">
      <c r="B81" s="12">
        <v>70</v>
      </c>
      <c r="C81" s="7"/>
      <c r="D81" s="10" t="e">
        <f>VLOOKUP(C81,品目ﾃﾞｰﾀ!$A$2:$B$22,2)</f>
        <v>#N/A</v>
      </c>
      <c r="E81" s="3"/>
      <c r="F81" s="3"/>
      <c r="G81" s="3"/>
      <c r="H81" s="11"/>
      <c r="I81" s="3"/>
      <c r="J81" s="3"/>
      <c r="K81" s="3"/>
      <c r="L81" s="6"/>
      <c r="M81" s="100" t="e">
        <f>IF(D81=品目ﾃﾞｰﾀ!$B$5,"枚",IF(D81=品目ﾃﾞｰﾀ!$B$6,"枚",IF(D81="","","本")))</f>
        <v>#N/A</v>
      </c>
      <c r="N81" s="81" t="e">
        <f t="shared" si="2"/>
        <v>#N/A</v>
      </c>
      <c r="O81" s="103" t="e">
        <f t="shared" si="3"/>
        <v>#N/A</v>
      </c>
      <c r="P81" s="3"/>
      <c r="Q81" s="117"/>
    </row>
    <row r="82" spans="2:17" hidden="1">
      <c r="B82" s="12">
        <v>71</v>
      </c>
      <c r="C82" s="7"/>
      <c r="D82" s="10" t="e">
        <f>VLOOKUP(C82,品目ﾃﾞｰﾀ!$A$2:$B$22,2)</f>
        <v>#N/A</v>
      </c>
      <c r="E82" s="3"/>
      <c r="F82" s="3"/>
      <c r="G82" s="3"/>
      <c r="H82" s="11"/>
      <c r="I82" s="3"/>
      <c r="J82" s="3"/>
      <c r="K82" s="3"/>
      <c r="L82" s="6"/>
      <c r="M82" s="100" t="e">
        <f>IF(D82=品目ﾃﾞｰﾀ!$B$5,"枚",IF(D82=品目ﾃﾞｰﾀ!$B$6,"枚",IF(D82="","","本")))</f>
        <v>#N/A</v>
      </c>
      <c r="N82" s="81" t="e">
        <f t="shared" si="2"/>
        <v>#N/A</v>
      </c>
      <c r="O82" s="103" t="e">
        <f t="shared" si="3"/>
        <v>#N/A</v>
      </c>
      <c r="P82" s="3"/>
      <c r="Q82" s="117"/>
    </row>
    <row r="83" spans="2:17" hidden="1">
      <c r="B83" s="12">
        <v>72</v>
      </c>
      <c r="C83" s="7"/>
      <c r="D83" s="10" t="e">
        <f>VLOOKUP(C83,品目ﾃﾞｰﾀ!$A$2:$B$22,2)</f>
        <v>#N/A</v>
      </c>
      <c r="E83" s="3"/>
      <c r="F83" s="3"/>
      <c r="G83" s="3"/>
      <c r="H83" s="11"/>
      <c r="I83" s="3"/>
      <c r="J83" s="3"/>
      <c r="K83" s="3"/>
      <c r="L83" s="6"/>
      <c r="M83" s="100" t="e">
        <f>IF(D83=品目ﾃﾞｰﾀ!$B$5,"枚",IF(D83=品目ﾃﾞｰﾀ!$B$6,"枚",IF(D83="","","本")))</f>
        <v>#N/A</v>
      </c>
      <c r="N83" s="81" t="e">
        <f t="shared" si="2"/>
        <v>#N/A</v>
      </c>
      <c r="O83" s="103" t="e">
        <f t="shared" si="3"/>
        <v>#N/A</v>
      </c>
      <c r="P83" s="3"/>
      <c r="Q83" s="117"/>
    </row>
    <row r="84" spans="2:17" hidden="1">
      <c r="B84" s="12">
        <v>73</v>
      </c>
      <c r="C84" s="7"/>
      <c r="D84" s="10" t="e">
        <f>VLOOKUP(C84,品目ﾃﾞｰﾀ!$A$2:$B$22,2)</f>
        <v>#N/A</v>
      </c>
      <c r="E84" s="3"/>
      <c r="F84" s="3"/>
      <c r="G84" s="3"/>
      <c r="H84" s="11"/>
      <c r="I84" s="3"/>
      <c r="J84" s="3"/>
      <c r="K84" s="3"/>
      <c r="L84" s="6"/>
      <c r="M84" s="100" t="e">
        <f>IF(D84=品目ﾃﾞｰﾀ!$B$5,"枚",IF(D84=品目ﾃﾞｰﾀ!$B$6,"枚",IF(D84="","","本")))</f>
        <v>#N/A</v>
      </c>
      <c r="N84" s="81" t="e">
        <f t="shared" si="2"/>
        <v>#N/A</v>
      </c>
      <c r="O84" s="103" t="e">
        <f t="shared" si="3"/>
        <v>#N/A</v>
      </c>
      <c r="P84" s="3"/>
      <c r="Q84" s="117"/>
    </row>
    <row r="85" spans="2:17" hidden="1">
      <c r="B85" s="12">
        <v>74</v>
      </c>
      <c r="C85" s="7"/>
      <c r="D85" s="10" t="e">
        <f>VLOOKUP(C85,品目ﾃﾞｰﾀ!$A$2:$B$22,2)</f>
        <v>#N/A</v>
      </c>
      <c r="E85" s="3"/>
      <c r="F85" s="3"/>
      <c r="G85" s="3"/>
      <c r="H85" s="11"/>
      <c r="I85" s="3"/>
      <c r="J85" s="3"/>
      <c r="K85" s="3"/>
      <c r="L85" s="6"/>
      <c r="M85" s="100" t="e">
        <f>IF(D85=品目ﾃﾞｰﾀ!$B$5,"枚",IF(D85=品目ﾃﾞｰﾀ!$B$6,"枚",IF(D85="","","本")))</f>
        <v>#N/A</v>
      </c>
      <c r="N85" s="81" t="e">
        <f t="shared" si="2"/>
        <v>#N/A</v>
      </c>
      <c r="O85" s="103" t="e">
        <f t="shared" si="3"/>
        <v>#N/A</v>
      </c>
      <c r="P85" s="3"/>
      <c r="Q85" s="117"/>
    </row>
    <row r="86" spans="2:17" hidden="1">
      <c r="B86" s="12">
        <v>75</v>
      </c>
      <c r="C86" s="7"/>
      <c r="D86" s="10" t="e">
        <f>VLOOKUP(C86,品目ﾃﾞｰﾀ!$A$2:$B$22,2)</f>
        <v>#N/A</v>
      </c>
      <c r="E86" s="3"/>
      <c r="F86" s="3"/>
      <c r="G86" s="3"/>
      <c r="H86" s="11"/>
      <c r="I86" s="3"/>
      <c r="J86" s="3"/>
      <c r="K86" s="3"/>
      <c r="L86" s="6"/>
      <c r="M86" s="100" t="e">
        <f>IF(D86=品目ﾃﾞｰﾀ!$B$5,"枚",IF(D86=品目ﾃﾞｰﾀ!$B$6,"枚",IF(D86="","","本")))</f>
        <v>#N/A</v>
      </c>
      <c r="N86" s="81" t="e">
        <f t="shared" si="2"/>
        <v>#N/A</v>
      </c>
      <c r="O86" s="103" t="e">
        <f t="shared" si="3"/>
        <v>#N/A</v>
      </c>
      <c r="P86" s="3"/>
      <c r="Q86" s="117"/>
    </row>
    <row r="87" spans="2:17" hidden="1">
      <c r="B87" s="12">
        <v>76</v>
      </c>
      <c r="C87" s="7"/>
      <c r="D87" s="10" t="e">
        <f>VLOOKUP(C87,品目ﾃﾞｰﾀ!$A$2:$B$22,2)</f>
        <v>#N/A</v>
      </c>
      <c r="E87" s="3"/>
      <c r="F87" s="3"/>
      <c r="G87" s="3"/>
      <c r="H87" s="11"/>
      <c r="I87" s="3"/>
      <c r="J87" s="3"/>
      <c r="K87" s="3"/>
      <c r="L87" s="6"/>
      <c r="M87" s="100" t="e">
        <f>IF(D87=品目ﾃﾞｰﾀ!$B$5,"枚",IF(D87=品目ﾃﾞｰﾀ!$B$6,"枚",IF(D87="","","本")))</f>
        <v>#N/A</v>
      </c>
      <c r="N87" s="81" t="e">
        <f t="shared" si="2"/>
        <v>#N/A</v>
      </c>
      <c r="O87" s="103" t="e">
        <f t="shared" si="3"/>
        <v>#N/A</v>
      </c>
      <c r="P87" s="3"/>
      <c r="Q87" s="117"/>
    </row>
    <row r="88" spans="2:17" hidden="1">
      <c r="B88" s="12">
        <v>77</v>
      </c>
      <c r="C88" s="7"/>
      <c r="D88" s="10" t="e">
        <f>VLOOKUP(C88,品目ﾃﾞｰﾀ!$A$2:$B$22,2)</f>
        <v>#N/A</v>
      </c>
      <c r="E88" s="3"/>
      <c r="F88" s="3"/>
      <c r="G88" s="3"/>
      <c r="H88" s="11"/>
      <c r="I88" s="3"/>
      <c r="J88" s="3"/>
      <c r="K88" s="3"/>
      <c r="L88" s="6"/>
      <c r="M88" s="100" t="e">
        <f>IF(D88=品目ﾃﾞｰﾀ!$B$5,"枚",IF(D88=品目ﾃﾞｰﾀ!$B$6,"枚",IF(D88="","","本")))</f>
        <v>#N/A</v>
      </c>
      <c r="N88" s="81" t="e">
        <f t="shared" si="2"/>
        <v>#N/A</v>
      </c>
      <c r="O88" s="103" t="e">
        <f t="shared" si="3"/>
        <v>#N/A</v>
      </c>
      <c r="P88" s="3"/>
      <c r="Q88" s="117"/>
    </row>
    <row r="89" spans="2:17" hidden="1">
      <c r="B89" s="12">
        <v>78</v>
      </c>
      <c r="C89" s="7"/>
      <c r="D89" s="10" t="e">
        <f>VLOOKUP(C89,品目ﾃﾞｰﾀ!$A$2:$B$22,2)</f>
        <v>#N/A</v>
      </c>
      <c r="E89" s="3"/>
      <c r="F89" s="3"/>
      <c r="G89" s="3"/>
      <c r="H89" s="11"/>
      <c r="I89" s="3"/>
      <c r="J89" s="3"/>
      <c r="K89" s="3"/>
      <c r="L89" s="6"/>
      <c r="M89" s="100" t="e">
        <f>IF(D89=品目ﾃﾞｰﾀ!$B$5,"枚",IF(D89=品目ﾃﾞｰﾀ!$B$6,"枚",IF(D89="","","本")))</f>
        <v>#N/A</v>
      </c>
      <c r="N89" s="81" t="e">
        <f t="shared" si="2"/>
        <v>#N/A</v>
      </c>
      <c r="O89" s="103" t="e">
        <f t="shared" si="3"/>
        <v>#N/A</v>
      </c>
      <c r="P89" s="3"/>
      <c r="Q89" s="117"/>
    </row>
    <row r="90" spans="2:17" hidden="1">
      <c r="B90" s="12">
        <v>79</v>
      </c>
      <c r="C90" s="7"/>
      <c r="D90" s="10" t="e">
        <f>VLOOKUP(C90,品目ﾃﾞｰﾀ!$A$2:$B$22,2)</f>
        <v>#N/A</v>
      </c>
      <c r="E90" s="3"/>
      <c r="F90" s="3"/>
      <c r="G90" s="3"/>
      <c r="H90" s="11"/>
      <c r="I90" s="3"/>
      <c r="J90" s="3"/>
      <c r="K90" s="3"/>
      <c r="L90" s="6"/>
      <c r="M90" s="100" t="e">
        <f>IF(D90=品目ﾃﾞｰﾀ!$B$5,"枚",IF(D90=品目ﾃﾞｰﾀ!$B$6,"枚",IF(D90="","","本")))</f>
        <v>#N/A</v>
      </c>
      <c r="N90" s="81" t="e">
        <f t="shared" si="2"/>
        <v>#N/A</v>
      </c>
      <c r="O90" s="103" t="e">
        <f t="shared" si="3"/>
        <v>#N/A</v>
      </c>
      <c r="P90" s="3"/>
      <c r="Q90" s="117"/>
    </row>
    <row r="91" spans="2:17" hidden="1">
      <c r="B91" s="12">
        <v>80</v>
      </c>
      <c r="C91" s="7"/>
      <c r="D91" s="10" t="e">
        <f>VLOOKUP(C91,品目ﾃﾞｰﾀ!$A$2:$B$22,2)</f>
        <v>#N/A</v>
      </c>
      <c r="E91" s="3"/>
      <c r="F91" s="3"/>
      <c r="G91" s="3"/>
      <c r="H91" s="11"/>
      <c r="I91" s="3"/>
      <c r="J91" s="3"/>
      <c r="K91" s="3"/>
      <c r="L91" s="6"/>
      <c r="M91" s="100" t="e">
        <f>IF(D91=品目ﾃﾞｰﾀ!$B$5,"枚",IF(D91=品目ﾃﾞｰﾀ!$B$6,"枚",IF(D91="","","本")))</f>
        <v>#N/A</v>
      </c>
      <c r="N91" s="81" t="e">
        <f t="shared" si="2"/>
        <v>#N/A</v>
      </c>
      <c r="O91" s="103" t="e">
        <f t="shared" si="3"/>
        <v>#N/A</v>
      </c>
      <c r="P91" s="3"/>
      <c r="Q91" s="117"/>
    </row>
    <row r="92" spans="2:17" hidden="1">
      <c r="B92" s="12">
        <v>81</v>
      </c>
      <c r="C92" s="7"/>
      <c r="D92" s="10" t="e">
        <f>VLOOKUP(C92,品目ﾃﾞｰﾀ!$A$2:$B$22,2)</f>
        <v>#N/A</v>
      </c>
      <c r="E92" s="3"/>
      <c r="F92" s="3"/>
      <c r="G92" s="3"/>
      <c r="H92" s="11"/>
      <c r="I92" s="3"/>
      <c r="J92" s="3"/>
      <c r="K92" s="3"/>
      <c r="L92" s="6"/>
      <c r="M92" s="100" t="e">
        <f>IF(D92=品目ﾃﾞｰﾀ!$B$5,"枚",IF(D92=品目ﾃﾞｰﾀ!$B$6,"枚",IF(D92="","","本")))</f>
        <v>#N/A</v>
      </c>
      <c r="N92" s="81" t="e">
        <f t="shared" si="2"/>
        <v>#N/A</v>
      </c>
      <c r="O92" s="103" t="e">
        <f t="shared" si="3"/>
        <v>#N/A</v>
      </c>
      <c r="P92" s="3"/>
      <c r="Q92" s="117"/>
    </row>
    <row r="93" spans="2:17" hidden="1">
      <c r="B93" s="12">
        <v>82</v>
      </c>
      <c r="C93" s="7"/>
      <c r="D93" s="10" t="e">
        <f>VLOOKUP(C93,品目ﾃﾞｰﾀ!$A$2:$B$22,2)</f>
        <v>#N/A</v>
      </c>
      <c r="E93" s="3"/>
      <c r="F93" s="3"/>
      <c r="G93" s="3"/>
      <c r="H93" s="11"/>
      <c r="I93" s="3"/>
      <c r="J93" s="3"/>
      <c r="K93" s="3"/>
      <c r="L93" s="6"/>
      <c r="M93" s="100" t="e">
        <f>IF(D93=品目ﾃﾞｰﾀ!$B$5,"枚",IF(D93=品目ﾃﾞｰﾀ!$B$6,"枚",IF(D93="","","本")))</f>
        <v>#N/A</v>
      </c>
      <c r="N93" s="81" t="e">
        <f t="shared" si="2"/>
        <v>#N/A</v>
      </c>
      <c r="O93" s="103" t="e">
        <f t="shared" si="3"/>
        <v>#N/A</v>
      </c>
      <c r="P93" s="3"/>
      <c r="Q93" s="117"/>
    </row>
    <row r="94" spans="2:17" hidden="1">
      <c r="B94" s="12">
        <v>83</v>
      </c>
      <c r="C94" s="7"/>
      <c r="D94" s="10" t="e">
        <f>VLOOKUP(C94,品目ﾃﾞｰﾀ!$A$2:$B$22,2)</f>
        <v>#N/A</v>
      </c>
      <c r="E94" s="3"/>
      <c r="F94" s="3"/>
      <c r="G94" s="3"/>
      <c r="H94" s="11"/>
      <c r="I94" s="3"/>
      <c r="J94" s="3"/>
      <c r="K94" s="3"/>
      <c r="L94" s="6"/>
      <c r="M94" s="100" t="e">
        <f>IF(D94=品目ﾃﾞｰﾀ!$B$5,"枚",IF(D94=品目ﾃﾞｰﾀ!$B$6,"枚",IF(D94="","","本")))</f>
        <v>#N/A</v>
      </c>
      <c r="N94" s="81" t="e">
        <f t="shared" si="2"/>
        <v>#N/A</v>
      </c>
      <c r="O94" s="103" t="e">
        <f t="shared" si="3"/>
        <v>#N/A</v>
      </c>
      <c r="P94" s="3"/>
      <c r="Q94" s="117"/>
    </row>
    <row r="95" spans="2:17" hidden="1">
      <c r="B95" s="12">
        <v>84</v>
      </c>
      <c r="C95" s="7"/>
      <c r="D95" s="10" t="e">
        <f>VLOOKUP(C95,品目ﾃﾞｰﾀ!$A$2:$B$22,2)</f>
        <v>#N/A</v>
      </c>
      <c r="E95" s="3"/>
      <c r="F95" s="3"/>
      <c r="G95" s="3"/>
      <c r="H95" s="11"/>
      <c r="I95" s="3"/>
      <c r="J95" s="3"/>
      <c r="K95" s="3"/>
      <c r="L95" s="6"/>
      <c r="M95" s="100" t="e">
        <f>IF(D95=品目ﾃﾞｰﾀ!$B$5,"枚",IF(D95=品目ﾃﾞｰﾀ!$B$6,"枚",IF(D95="","","本")))</f>
        <v>#N/A</v>
      </c>
      <c r="N95" s="81" t="e">
        <f t="shared" si="2"/>
        <v>#N/A</v>
      </c>
      <c r="O95" s="103" t="e">
        <f t="shared" si="3"/>
        <v>#N/A</v>
      </c>
      <c r="P95" s="3"/>
      <c r="Q95" s="117"/>
    </row>
    <row r="96" spans="2:17" hidden="1">
      <c r="B96" s="12">
        <v>85</v>
      </c>
      <c r="C96" s="7"/>
      <c r="D96" s="10" t="e">
        <f>VLOOKUP(C96,品目ﾃﾞｰﾀ!$A$2:$B$22,2)</f>
        <v>#N/A</v>
      </c>
      <c r="E96" s="3"/>
      <c r="F96" s="3"/>
      <c r="G96" s="3"/>
      <c r="H96" s="11"/>
      <c r="I96" s="3"/>
      <c r="J96" s="3"/>
      <c r="K96" s="3"/>
      <c r="L96" s="6"/>
      <c r="M96" s="100" t="e">
        <f>IF(D96=品目ﾃﾞｰﾀ!$B$5,"枚",IF(D96=品目ﾃﾞｰﾀ!$B$6,"枚",IF(D96="","","本")))</f>
        <v>#N/A</v>
      </c>
      <c r="N96" s="81" t="e">
        <f t="shared" si="2"/>
        <v>#N/A</v>
      </c>
      <c r="O96" s="103" t="e">
        <f t="shared" si="3"/>
        <v>#N/A</v>
      </c>
      <c r="P96" s="3"/>
      <c r="Q96" s="117"/>
    </row>
    <row r="97" spans="2:17" hidden="1">
      <c r="B97" s="12">
        <v>86</v>
      </c>
      <c r="C97" s="7"/>
      <c r="D97" s="10" t="e">
        <f>VLOOKUP(C97,品目ﾃﾞｰﾀ!$A$2:$B$22,2)</f>
        <v>#N/A</v>
      </c>
      <c r="E97" s="3"/>
      <c r="F97" s="3"/>
      <c r="G97" s="3"/>
      <c r="H97" s="11"/>
      <c r="I97" s="3"/>
      <c r="J97" s="3"/>
      <c r="K97" s="3"/>
      <c r="L97" s="6"/>
      <c r="M97" s="100" t="e">
        <f>IF(D97=品目ﾃﾞｰﾀ!$B$5,"枚",IF(D97=品目ﾃﾞｰﾀ!$B$6,"枚",IF(D97="","","本")))</f>
        <v>#N/A</v>
      </c>
      <c r="N97" s="81" t="e">
        <f t="shared" si="2"/>
        <v>#N/A</v>
      </c>
      <c r="O97" s="103" t="e">
        <f t="shared" si="3"/>
        <v>#N/A</v>
      </c>
      <c r="P97" s="3"/>
      <c r="Q97" s="117"/>
    </row>
    <row r="98" spans="2:17" hidden="1">
      <c r="B98" s="12">
        <v>87</v>
      </c>
      <c r="C98" s="7"/>
      <c r="D98" s="10" t="e">
        <f>VLOOKUP(C98,品目ﾃﾞｰﾀ!$A$2:$B$22,2)</f>
        <v>#N/A</v>
      </c>
      <c r="E98" s="3"/>
      <c r="F98" s="3"/>
      <c r="G98" s="3"/>
      <c r="H98" s="11"/>
      <c r="I98" s="3"/>
      <c r="J98" s="3"/>
      <c r="K98" s="3"/>
      <c r="L98" s="6"/>
      <c r="M98" s="100" t="e">
        <f>IF(D98=品目ﾃﾞｰﾀ!$B$5,"枚",IF(D98=品目ﾃﾞｰﾀ!$B$6,"枚",IF(D98="","","本")))</f>
        <v>#N/A</v>
      </c>
      <c r="N98" s="81" t="e">
        <f t="shared" si="2"/>
        <v>#N/A</v>
      </c>
      <c r="O98" s="103" t="e">
        <f t="shared" si="3"/>
        <v>#N/A</v>
      </c>
      <c r="P98" s="3"/>
      <c r="Q98" s="117"/>
    </row>
    <row r="99" spans="2:17" hidden="1">
      <c r="B99" s="12">
        <v>88</v>
      </c>
      <c r="C99" s="7"/>
      <c r="D99" s="10" t="e">
        <f>VLOOKUP(C99,品目ﾃﾞｰﾀ!$A$2:$B$22,2)</f>
        <v>#N/A</v>
      </c>
      <c r="E99" s="3"/>
      <c r="F99" s="3"/>
      <c r="G99" s="3"/>
      <c r="H99" s="11"/>
      <c r="I99" s="3"/>
      <c r="J99" s="3"/>
      <c r="K99" s="3"/>
      <c r="L99" s="6"/>
      <c r="M99" s="100" t="e">
        <f>IF(D99=品目ﾃﾞｰﾀ!$B$5,"枚",IF(D99=品目ﾃﾞｰﾀ!$B$6,"枚",IF(D99="","","本")))</f>
        <v>#N/A</v>
      </c>
      <c r="N99" s="81" t="e">
        <f t="shared" si="2"/>
        <v>#N/A</v>
      </c>
      <c r="O99" s="103" t="e">
        <f t="shared" si="3"/>
        <v>#N/A</v>
      </c>
      <c r="P99" s="3"/>
      <c r="Q99" s="117"/>
    </row>
    <row r="100" spans="2:17" hidden="1">
      <c r="B100" s="12">
        <v>89</v>
      </c>
      <c r="C100" s="7"/>
      <c r="D100" s="10" t="e">
        <f>VLOOKUP(C100,品目ﾃﾞｰﾀ!$A$2:$B$22,2)</f>
        <v>#N/A</v>
      </c>
      <c r="E100" s="3"/>
      <c r="F100" s="3"/>
      <c r="G100" s="3"/>
      <c r="H100" s="11"/>
      <c r="I100" s="3"/>
      <c r="J100" s="3"/>
      <c r="K100" s="3"/>
      <c r="L100" s="6"/>
      <c r="M100" s="100" t="e">
        <f>IF(D100=品目ﾃﾞｰﾀ!$B$5,"枚",IF(D100=品目ﾃﾞｰﾀ!$B$6,"枚",IF(D100="","","本")))</f>
        <v>#N/A</v>
      </c>
      <c r="N100" s="81" t="e">
        <f t="shared" si="2"/>
        <v>#N/A</v>
      </c>
      <c r="O100" s="103" t="e">
        <f t="shared" si="3"/>
        <v>#N/A</v>
      </c>
      <c r="P100" s="3"/>
      <c r="Q100" s="117"/>
    </row>
    <row r="101" spans="2:17" hidden="1">
      <c r="B101" s="12">
        <v>90</v>
      </c>
      <c r="C101" s="7"/>
      <c r="D101" s="10" t="e">
        <f>VLOOKUP(C101,品目ﾃﾞｰﾀ!$A$2:$B$22,2)</f>
        <v>#N/A</v>
      </c>
      <c r="E101" s="3"/>
      <c r="F101" s="3"/>
      <c r="G101" s="3"/>
      <c r="H101" s="11"/>
      <c r="I101" s="3"/>
      <c r="J101" s="3"/>
      <c r="K101" s="3"/>
      <c r="L101" s="6"/>
      <c r="M101" s="100" t="e">
        <f>IF(D101=品目ﾃﾞｰﾀ!$B$5,"枚",IF(D101=品目ﾃﾞｰﾀ!$B$6,"枚",IF(D101="","","本")))</f>
        <v>#N/A</v>
      </c>
      <c r="N101" s="81" t="e">
        <f t="shared" si="2"/>
        <v>#N/A</v>
      </c>
      <c r="O101" s="103" t="e">
        <f t="shared" si="3"/>
        <v>#N/A</v>
      </c>
      <c r="P101" s="3"/>
      <c r="Q101" s="117"/>
    </row>
    <row r="102" spans="2:17" hidden="1">
      <c r="B102" s="12">
        <v>91</v>
      </c>
      <c r="C102" s="7"/>
      <c r="D102" s="10" t="e">
        <f>VLOOKUP(C102,品目ﾃﾞｰﾀ!$A$2:$B$22,2)</f>
        <v>#N/A</v>
      </c>
      <c r="E102" s="3"/>
      <c r="F102" s="3"/>
      <c r="G102" s="3"/>
      <c r="H102" s="11"/>
      <c r="I102" s="3"/>
      <c r="J102" s="3"/>
      <c r="K102" s="3"/>
      <c r="L102" s="6"/>
      <c r="M102" s="100" t="e">
        <f>IF(D102=品目ﾃﾞｰﾀ!$B$5,"枚",IF(D102=品目ﾃﾞｰﾀ!$B$6,"枚",IF(D102="","","本")))</f>
        <v>#N/A</v>
      </c>
      <c r="N102" s="81" t="e">
        <f t="shared" si="2"/>
        <v>#N/A</v>
      </c>
      <c r="O102" s="103" t="e">
        <f t="shared" si="3"/>
        <v>#N/A</v>
      </c>
      <c r="P102" s="3"/>
      <c r="Q102" s="117"/>
    </row>
    <row r="103" spans="2:17" hidden="1">
      <c r="B103" s="12">
        <v>92</v>
      </c>
      <c r="C103" s="7"/>
      <c r="D103" s="10" t="e">
        <f>VLOOKUP(C103,品目ﾃﾞｰﾀ!$A$2:$B$22,2)</f>
        <v>#N/A</v>
      </c>
      <c r="E103" s="3"/>
      <c r="F103" s="3"/>
      <c r="G103" s="3"/>
      <c r="H103" s="11"/>
      <c r="I103" s="3"/>
      <c r="J103" s="3"/>
      <c r="K103" s="3"/>
      <c r="L103" s="6"/>
      <c r="M103" s="100" t="e">
        <f>IF(D103=品目ﾃﾞｰﾀ!$B$5,"枚",IF(D103=品目ﾃﾞｰﾀ!$B$6,"枚",IF(D103="","","本")))</f>
        <v>#N/A</v>
      </c>
      <c r="N103" s="81" t="e">
        <f t="shared" si="2"/>
        <v>#N/A</v>
      </c>
      <c r="O103" s="103" t="e">
        <f t="shared" si="3"/>
        <v>#N/A</v>
      </c>
      <c r="P103" s="3"/>
      <c r="Q103" s="117"/>
    </row>
    <row r="104" spans="2:17" hidden="1">
      <c r="B104" s="12">
        <v>93</v>
      </c>
      <c r="C104" s="7"/>
      <c r="D104" s="10" t="e">
        <f>VLOOKUP(C104,品目ﾃﾞｰﾀ!$A$2:$B$22,2)</f>
        <v>#N/A</v>
      </c>
      <c r="E104" s="3"/>
      <c r="F104" s="3"/>
      <c r="G104" s="3"/>
      <c r="H104" s="11"/>
      <c r="I104" s="3"/>
      <c r="J104" s="3"/>
      <c r="K104" s="3"/>
      <c r="L104" s="6"/>
      <c r="M104" s="100" t="e">
        <f>IF(D104=品目ﾃﾞｰﾀ!$B$5,"枚",IF(D104=品目ﾃﾞｰﾀ!$B$6,"枚",IF(D104="","","本")))</f>
        <v>#N/A</v>
      </c>
      <c r="N104" s="81" t="e">
        <f t="shared" si="2"/>
        <v>#N/A</v>
      </c>
      <c r="O104" s="103" t="e">
        <f t="shared" si="3"/>
        <v>#N/A</v>
      </c>
      <c r="P104" s="3"/>
      <c r="Q104" s="117"/>
    </row>
    <row r="105" spans="2:17" hidden="1">
      <c r="B105" s="12">
        <v>94</v>
      </c>
      <c r="C105" s="7"/>
      <c r="D105" s="10" t="e">
        <f>VLOOKUP(C105,品目ﾃﾞｰﾀ!$A$2:$B$22,2)</f>
        <v>#N/A</v>
      </c>
      <c r="E105" s="12"/>
      <c r="F105" s="3"/>
      <c r="G105" s="3"/>
      <c r="H105" s="11"/>
      <c r="I105" s="3"/>
      <c r="J105" s="3"/>
      <c r="K105" s="3"/>
      <c r="L105" s="6"/>
      <c r="M105" s="100" t="e">
        <f>IF(D105=品目ﾃﾞｰﾀ!$B$5,"枚",IF(D105=品目ﾃﾞｰﾀ!$B$6,"枚",IF(D105="","","本")))</f>
        <v>#N/A</v>
      </c>
      <c r="N105" s="81" t="e">
        <f t="shared" si="2"/>
        <v>#N/A</v>
      </c>
      <c r="O105" s="103" t="e">
        <f t="shared" si="3"/>
        <v>#N/A</v>
      </c>
      <c r="P105" s="3"/>
      <c r="Q105" s="117"/>
    </row>
    <row r="106" spans="2:17" hidden="1">
      <c r="B106" s="12">
        <v>95</v>
      </c>
      <c r="C106" s="7"/>
      <c r="D106" s="10" t="e">
        <f>VLOOKUP(C106,品目ﾃﾞｰﾀ!$A$2:$B$22,2)</f>
        <v>#N/A</v>
      </c>
      <c r="E106" s="12"/>
      <c r="F106" s="13"/>
      <c r="G106" s="13"/>
      <c r="H106" s="11"/>
      <c r="I106" s="3"/>
      <c r="J106" s="3"/>
      <c r="K106" s="3"/>
      <c r="L106" s="6"/>
      <c r="M106" s="104" t="e">
        <f>IF(D106=品目ﾃﾞｰﾀ!$B$5,"枚",IF(D106=品目ﾃﾞｰﾀ!$B$6,"枚",IF(D106="","","本")))</f>
        <v>#N/A</v>
      </c>
      <c r="N106" s="81" t="e">
        <f t="shared" si="2"/>
        <v>#N/A</v>
      </c>
      <c r="O106" s="103" t="e">
        <f t="shared" si="3"/>
        <v>#N/A</v>
      </c>
      <c r="P106" s="3"/>
      <c r="Q106" s="117"/>
    </row>
    <row r="107" spans="2:17" hidden="1">
      <c r="B107" s="12">
        <v>96</v>
      </c>
      <c r="C107" s="7"/>
      <c r="D107" s="10" t="e">
        <f>VLOOKUP(C107,品目ﾃﾞｰﾀ!$A$2:$B$22,2)</f>
        <v>#N/A</v>
      </c>
      <c r="E107" s="12"/>
      <c r="F107" s="3"/>
      <c r="G107" s="3"/>
      <c r="H107" s="11"/>
      <c r="I107" s="3"/>
      <c r="J107" s="3"/>
      <c r="K107" s="3"/>
      <c r="L107" s="6"/>
      <c r="M107" s="100" t="e">
        <f>IF(D107=品目ﾃﾞｰﾀ!$B$5,"枚",IF(D107=品目ﾃﾞｰﾀ!$B$6,"枚",IF(D107="","","本")))</f>
        <v>#N/A</v>
      </c>
      <c r="N107" s="81" t="e">
        <f t="shared" si="2"/>
        <v>#N/A</v>
      </c>
      <c r="O107" s="103" t="e">
        <f t="shared" si="3"/>
        <v>#N/A</v>
      </c>
      <c r="P107" s="3"/>
      <c r="Q107" s="117"/>
    </row>
    <row r="108" spans="2:17" hidden="1">
      <c r="B108" s="12">
        <v>97</v>
      </c>
      <c r="C108" s="7"/>
      <c r="D108" s="10" t="e">
        <f>VLOOKUP(C108,品目ﾃﾞｰﾀ!$A$2:$B$22,2)</f>
        <v>#N/A</v>
      </c>
      <c r="E108" s="12"/>
      <c r="F108" s="3"/>
      <c r="G108" s="3"/>
      <c r="H108" s="11"/>
      <c r="I108" s="3"/>
      <c r="J108" s="3"/>
      <c r="K108" s="3"/>
      <c r="L108" s="6"/>
      <c r="M108" s="100" t="e">
        <f>IF(D108=品目ﾃﾞｰﾀ!$B$5,"枚",IF(D108=品目ﾃﾞｰﾀ!$B$6,"枚",IF(D108="","","本")))</f>
        <v>#N/A</v>
      </c>
      <c r="N108" s="81" t="e">
        <f t="shared" si="2"/>
        <v>#N/A</v>
      </c>
      <c r="O108" s="103" t="e">
        <f t="shared" si="3"/>
        <v>#N/A</v>
      </c>
      <c r="P108" s="3"/>
      <c r="Q108" s="117"/>
    </row>
    <row r="109" spans="2:17" hidden="1">
      <c r="B109" s="12">
        <v>98</v>
      </c>
      <c r="C109" s="7"/>
      <c r="D109" s="10" t="e">
        <f>VLOOKUP(C109,品目ﾃﾞｰﾀ!$A$2:$B$22,2)</f>
        <v>#N/A</v>
      </c>
      <c r="E109" s="12"/>
      <c r="F109" s="3"/>
      <c r="G109" s="3"/>
      <c r="H109" s="11"/>
      <c r="I109" s="3"/>
      <c r="J109" s="3"/>
      <c r="K109" s="3"/>
      <c r="L109" s="6"/>
      <c r="M109" s="100" t="e">
        <f>IF(D109=品目ﾃﾞｰﾀ!$B$5,"枚",IF(D109=品目ﾃﾞｰﾀ!$B$6,"枚",IF(D109="","","本")))</f>
        <v>#N/A</v>
      </c>
      <c r="N109" s="81" t="e">
        <f t="shared" si="2"/>
        <v>#N/A</v>
      </c>
      <c r="O109" s="103" t="e">
        <f t="shared" si="3"/>
        <v>#N/A</v>
      </c>
      <c r="P109" s="3"/>
      <c r="Q109" s="117"/>
    </row>
    <row r="110" spans="2:17" hidden="1">
      <c r="B110" s="12">
        <v>99</v>
      </c>
      <c r="C110" s="7"/>
      <c r="D110" s="10" t="e">
        <f>VLOOKUP(C110,品目ﾃﾞｰﾀ!$A$2:$B$22,2)</f>
        <v>#N/A</v>
      </c>
      <c r="E110" s="12"/>
      <c r="F110" s="3"/>
      <c r="G110" s="3"/>
      <c r="H110" s="11"/>
      <c r="I110" s="3"/>
      <c r="J110" s="3"/>
      <c r="K110" s="3"/>
      <c r="L110" s="6"/>
      <c r="M110" s="100" t="e">
        <f>IF(D110=品目ﾃﾞｰﾀ!$B$5,"枚",IF(D110=品目ﾃﾞｰﾀ!$B$6,"枚",IF(D110="","","本")))</f>
        <v>#N/A</v>
      </c>
      <c r="N110" s="81" t="e">
        <f t="shared" si="2"/>
        <v>#N/A</v>
      </c>
      <c r="O110" s="103" t="e">
        <f t="shared" si="3"/>
        <v>#N/A</v>
      </c>
      <c r="P110" s="3"/>
      <c r="Q110" s="117"/>
    </row>
    <row r="111" spans="2:17" hidden="1">
      <c r="B111" s="12">
        <v>100</v>
      </c>
      <c r="C111" s="7"/>
      <c r="D111" s="10" t="e">
        <f>VLOOKUP(C111,品目ﾃﾞｰﾀ!$A$2:$B$22,2)</f>
        <v>#N/A</v>
      </c>
      <c r="E111" s="12"/>
      <c r="F111" s="3"/>
      <c r="G111" s="3"/>
      <c r="H111" s="11"/>
      <c r="I111" s="3"/>
      <c r="J111" s="3"/>
      <c r="K111" s="3"/>
      <c r="L111" s="6"/>
      <c r="M111" s="100" t="e">
        <f>IF(D111=品目ﾃﾞｰﾀ!$B$5,"枚",IF(D111=品目ﾃﾞｰﾀ!$B$6,"枚",IF(D111="","","本")))</f>
        <v>#N/A</v>
      </c>
      <c r="N111" s="81" t="e">
        <f t="shared" si="2"/>
        <v>#N/A</v>
      </c>
      <c r="O111" s="103" t="e">
        <f t="shared" si="3"/>
        <v>#N/A</v>
      </c>
      <c r="P111" s="3"/>
      <c r="Q111" s="117"/>
    </row>
    <row r="112" spans="2:17" hidden="1">
      <c r="B112" s="12">
        <v>101</v>
      </c>
      <c r="C112" s="7"/>
      <c r="D112" s="10" t="e">
        <f>VLOOKUP(C112,品目ﾃﾞｰﾀ!$A$2:$B$22,2)</f>
        <v>#N/A</v>
      </c>
      <c r="E112" s="12"/>
      <c r="F112" s="3"/>
      <c r="G112" s="3"/>
      <c r="H112" s="11"/>
      <c r="I112" s="3"/>
      <c r="J112" s="3"/>
      <c r="K112" s="3"/>
      <c r="L112" s="6"/>
      <c r="M112" s="100" t="e">
        <f>IF(D112=品目ﾃﾞｰﾀ!$B$5,"枚",IF(D112=品目ﾃﾞｰﾀ!$B$6,"枚",IF(D112="","","本")))</f>
        <v>#N/A</v>
      </c>
      <c r="N112" s="81" t="e">
        <f t="shared" si="2"/>
        <v>#N/A</v>
      </c>
      <c r="O112" s="103" t="e">
        <f t="shared" si="3"/>
        <v>#N/A</v>
      </c>
      <c r="P112" s="3"/>
      <c r="Q112" s="117"/>
    </row>
    <row r="113" spans="2:17" hidden="1">
      <c r="B113" s="12">
        <v>102</v>
      </c>
      <c r="C113" s="7"/>
      <c r="D113" s="10" t="e">
        <f>VLOOKUP(C113,品目ﾃﾞｰﾀ!$A$2:$B$22,2)</f>
        <v>#N/A</v>
      </c>
      <c r="E113" s="12"/>
      <c r="F113" s="3"/>
      <c r="G113" s="3"/>
      <c r="H113" s="11"/>
      <c r="I113" s="3"/>
      <c r="J113" s="3"/>
      <c r="K113" s="3"/>
      <c r="L113" s="6"/>
      <c r="M113" s="100" t="e">
        <f>IF(D113=品目ﾃﾞｰﾀ!$B$5,"枚",IF(D113=品目ﾃﾞｰﾀ!$B$6,"枚",IF(D113="","","本")))</f>
        <v>#N/A</v>
      </c>
      <c r="N113" s="81" t="e">
        <f t="shared" si="2"/>
        <v>#N/A</v>
      </c>
      <c r="O113" s="103" t="e">
        <f t="shared" si="3"/>
        <v>#N/A</v>
      </c>
      <c r="P113" s="3"/>
      <c r="Q113" s="117"/>
    </row>
    <row r="114" spans="2:17" hidden="1">
      <c r="B114" s="12">
        <v>103</v>
      </c>
      <c r="C114" s="7"/>
      <c r="D114" s="10" t="e">
        <f>VLOOKUP(C114,品目ﾃﾞｰﾀ!$A$2:$B$22,2)</f>
        <v>#N/A</v>
      </c>
      <c r="E114" s="12"/>
      <c r="F114" s="3"/>
      <c r="G114" s="3"/>
      <c r="H114" s="11"/>
      <c r="I114" s="3"/>
      <c r="J114" s="3"/>
      <c r="K114" s="3"/>
      <c r="L114" s="6"/>
      <c r="M114" s="100" t="e">
        <f>IF(D114=品目ﾃﾞｰﾀ!$B$5,"枚",IF(D114=品目ﾃﾞｰﾀ!$B$6,"枚",IF(D114="","","本")))</f>
        <v>#N/A</v>
      </c>
      <c r="N114" s="81" t="e">
        <f t="shared" si="2"/>
        <v>#N/A</v>
      </c>
      <c r="O114" s="103" t="e">
        <f t="shared" si="3"/>
        <v>#N/A</v>
      </c>
      <c r="P114" s="3"/>
      <c r="Q114" s="117"/>
    </row>
    <row r="115" spans="2:17" hidden="1">
      <c r="B115" s="12">
        <v>104</v>
      </c>
      <c r="C115" s="7"/>
      <c r="D115" s="10" t="e">
        <f>VLOOKUP(C115,品目ﾃﾞｰﾀ!$A$2:$B$22,2)</f>
        <v>#N/A</v>
      </c>
      <c r="E115" s="12"/>
      <c r="F115" s="3"/>
      <c r="G115" s="3"/>
      <c r="H115" s="11"/>
      <c r="I115" s="3"/>
      <c r="J115" s="3"/>
      <c r="K115" s="3"/>
      <c r="L115" s="6"/>
      <c r="M115" s="100" t="e">
        <f>IF(D115=品目ﾃﾞｰﾀ!$B$5,"枚",IF(D115=品目ﾃﾞｰﾀ!$B$6,"枚",IF(D115="","","本")))</f>
        <v>#N/A</v>
      </c>
      <c r="N115" s="81" t="e">
        <f t="shared" si="2"/>
        <v>#N/A</v>
      </c>
      <c r="O115" s="103" t="e">
        <f t="shared" si="3"/>
        <v>#N/A</v>
      </c>
      <c r="P115" s="3"/>
      <c r="Q115" s="117"/>
    </row>
    <row r="116" spans="2:17" hidden="1">
      <c r="B116" s="12">
        <v>105</v>
      </c>
      <c r="C116" s="7"/>
      <c r="D116" s="10" t="e">
        <f>VLOOKUP(C116,品目ﾃﾞｰﾀ!$A$2:$B$22,2)</f>
        <v>#N/A</v>
      </c>
      <c r="E116" s="12"/>
      <c r="F116" s="3"/>
      <c r="G116" s="3"/>
      <c r="H116" s="11"/>
      <c r="I116" s="3"/>
      <c r="J116" s="3"/>
      <c r="K116" s="3"/>
      <c r="L116" s="6"/>
      <c r="M116" s="100" t="e">
        <f>IF(D116=品目ﾃﾞｰﾀ!$B$5,"枚",IF(D116=品目ﾃﾞｰﾀ!$B$6,"枚",IF(D116="","","本")))</f>
        <v>#N/A</v>
      </c>
      <c r="N116" s="81" t="e">
        <f t="shared" si="2"/>
        <v>#N/A</v>
      </c>
      <c r="O116" s="103" t="e">
        <f t="shared" si="3"/>
        <v>#N/A</v>
      </c>
      <c r="P116" s="3"/>
      <c r="Q116" s="117"/>
    </row>
    <row r="117" spans="2:17" hidden="1">
      <c r="B117" s="12">
        <v>106</v>
      </c>
      <c r="C117" s="7"/>
      <c r="D117" s="10" t="e">
        <f>VLOOKUP(C117,品目ﾃﾞｰﾀ!$A$2:$B$22,2)</f>
        <v>#N/A</v>
      </c>
      <c r="E117" s="12"/>
      <c r="F117" s="3"/>
      <c r="G117" s="3"/>
      <c r="H117" s="11"/>
      <c r="I117" s="3"/>
      <c r="J117" s="3"/>
      <c r="K117" s="3"/>
      <c r="L117" s="6"/>
      <c r="M117" s="100" t="e">
        <f>IF(D117=品目ﾃﾞｰﾀ!$B$5,"枚",IF(D117=品目ﾃﾞｰﾀ!$B$6,"枚",IF(D117="","","本")))</f>
        <v>#N/A</v>
      </c>
      <c r="N117" s="81" t="e">
        <f t="shared" si="2"/>
        <v>#N/A</v>
      </c>
      <c r="O117" s="103" t="e">
        <f t="shared" si="3"/>
        <v>#N/A</v>
      </c>
      <c r="P117" s="3"/>
      <c r="Q117" s="117"/>
    </row>
    <row r="118" spans="2:17" hidden="1">
      <c r="B118" s="12">
        <v>107</v>
      </c>
      <c r="C118" s="7"/>
      <c r="D118" s="10" t="e">
        <f>VLOOKUP(C118,品目ﾃﾞｰﾀ!$A$2:$B$22,2)</f>
        <v>#N/A</v>
      </c>
      <c r="E118" s="12"/>
      <c r="F118" s="3"/>
      <c r="G118" s="3"/>
      <c r="H118" s="11"/>
      <c r="I118" s="3"/>
      <c r="J118" s="3"/>
      <c r="K118" s="3"/>
      <c r="L118" s="6"/>
      <c r="M118" s="100" t="e">
        <f>IF(D118=品目ﾃﾞｰﾀ!$B$5,"枚",IF(D118=品目ﾃﾞｰﾀ!$B$6,"枚",IF(D118="","","本")))</f>
        <v>#N/A</v>
      </c>
      <c r="N118" s="81" t="e">
        <f t="shared" si="2"/>
        <v>#N/A</v>
      </c>
      <c r="O118" s="103" t="e">
        <f t="shared" si="3"/>
        <v>#N/A</v>
      </c>
      <c r="P118" s="3"/>
      <c r="Q118" s="117"/>
    </row>
    <row r="119" spans="2:17" hidden="1">
      <c r="B119" s="12">
        <v>108</v>
      </c>
      <c r="C119" s="7"/>
      <c r="D119" s="10" t="e">
        <f>VLOOKUP(C119,品目ﾃﾞｰﾀ!$A$2:$B$22,2)</f>
        <v>#N/A</v>
      </c>
      <c r="E119" s="12"/>
      <c r="F119" s="3"/>
      <c r="G119" s="3"/>
      <c r="H119" s="11"/>
      <c r="I119" s="3"/>
      <c r="J119" s="3"/>
      <c r="K119" s="3"/>
      <c r="L119" s="6"/>
      <c r="M119" s="100" t="e">
        <f>IF(D119=品目ﾃﾞｰﾀ!$B$5,"枚",IF(D119=品目ﾃﾞｰﾀ!$B$6,"枚",IF(D119="","","本")))</f>
        <v>#N/A</v>
      </c>
      <c r="N119" s="81" t="e">
        <f t="shared" si="2"/>
        <v>#N/A</v>
      </c>
      <c r="O119" s="103" t="e">
        <f t="shared" si="3"/>
        <v>#N/A</v>
      </c>
      <c r="P119" s="3"/>
      <c r="Q119" s="117"/>
    </row>
    <row r="120" spans="2:17" hidden="1">
      <c r="B120" s="12">
        <v>109</v>
      </c>
      <c r="C120" s="7"/>
      <c r="D120" s="10" t="e">
        <f>VLOOKUP(C120,品目ﾃﾞｰﾀ!$A$2:$B$22,2)</f>
        <v>#N/A</v>
      </c>
      <c r="E120" s="12"/>
      <c r="F120" s="3"/>
      <c r="G120" s="3"/>
      <c r="H120" s="11"/>
      <c r="I120" s="3"/>
      <c r="J120" s="3"/>
      <c r="K120" s="3"/>
      <c r="L120" s="6"/>
      <c r="M120" s="100" t="e">
        <f>IF(D120=品目ﾃﾞｰﾀ!$B$5,"枚",IF(D120=品目ﾃﾞｰﾀ!$B$6,"枚",IF(D120="","","本")))</f>
        <v>#N/A</v>
      </c>
      <c r="N120" s="81" t="e">
        <f t="shared" si="2"/>
        <v>#N/A</v>
      </c>
      <c r="O120" s="103" t="e">
        <f t="shared" si="3"/>
        <v>#N/A</v>
      </c>
      <c r="P120" s="3"/>
      <c r="Q120" s="117"/>
    </row>
    <row r="121" spans="2:17" hidden="1">
      <c r="B121" s="12">
        <v>110</v>
      </c>
      <c r="C121" s="7"/>
      <c r="D121" s="10" t="e">
        <f>VLOOKUP(C121,品目ﾃﾞｰﾀ!$A$2:$B$22,2)</f>
        <v>#N/A</v>
      </c>
      <c r="E121" s="12"/>
      <c r="F121" s="3"/>
      <c r="G121" s="3"/>
      <c r="H121" s="11"/>
      <c r="I121" s="3"/>
      <c r="J121" s="3"/>
      <c r="K121" s="3"/>
      <c r="L121" s="6"/>
      <c r="M121" s="100" t="e">
        <f>IF(D121=品目ﾃﾞｰﾀ!$B$5,"枚",IF(D121=品目ﾃﾞｰﾀ!$B$6,"枚",IF(D121="","","本")))</f>
        <v>#N/A</v>
      </c>
      <c r="N121" s="81" t="e">
        <f t="shared" si="2"/>
        <v>#N/A</v>
      </c>
      <c r="O121" s="103" t="e">
        <f t="shared" si="3"/>
        <v>#N/A</v>
      </c>
      <c r="P121" s="3"/>
      <c r="Q121" s="117"/>
    </row>
    <row r="122" spans="2:17" hidden="1">
      <c r="B122" s="12">
        <v>111</v>
      </c>
      <c r="C122" s="7"/>
      <c r="D122" s="10" t="e">
        <f>VLOOKUP(C122,品目ﾃﾞｰﾀ!$A$2:$B$22,2)</f>
        <v>#N/A</v>
      </c>
      <c r="E122" s="12"/>
      <c r="F122" s="3"/>
      <c r="G122" s="3"/>
      <c r="H122" s="11"/>
      <c r="I122" s="3"/>
      <c r="J122" s="3"/>
      <c r="K122" s="3"/>
      <c r="L122" s="6"/>
      <c r="M122" s="100" t="e">
        <f>IF(D122=品目ﾃﾞｰﾀ!$B$5,"枚",IF(D122=品目ﾃﾞｰﾀ!$B$6,"枚",IF(D122="","","本")))</f>
        <v>#N/A</v>
      </c>
      <c r="N122" s="81" t="e">
        <f t="shared" si="2"/>
        <v>#N/A</v>
      </c>
      <c r="O122" s="103" t="e">
        <f t="shared" si="3"/>
        <v>#N/A</v>
      </c>
      <c r="P122" s="3"/>
      <c r="Q122" s="117"/>
    </row>
    <row r="123" spans="2:17" hidden="1">
      <c r="B123" s="12">
        <v>112</v>
      </c>
      <c r="C123" s="7"/>
      <c r="D123" s="10" t="e">
        <f>VLOOKUP(C123,品目ﾃﾞｰﾀ!$A$2:$B$22,2)</f>
        <v>#N/A</v>
      </c>
      <c r="E123" s="12"/>
      <c r="F123" s="3"/>
      <c r="G123" s="3"/>
      <c r="H123" s="11"/>
      <c r="I123" s="3"/>
      <c r="J123" s="3"/>
      <c r="K123" s="3"/>
      <c r="L123" s="6"/>
      <c r="M123" s="100" t="e">
        <f>IF(D123=品目ﾃﾞｰﾀ!$B$5,"枚",IF(D123=品目ﾃﾞｰﾀ!$B$6,"枚",IF(D123="","","本")))</f>
        <v>#N/A</v>
      </c>
      <c r="N123" s="81" t="e">
        <f t="shared" si="2"/>
        <v>#N/A</v>
      </c>
      <c r="O123" s="103" t="e">
        <f t="shared" si="3"/>
        <v>#N/A</v>
      </c>
      <c r="P123" s="3"/>
      <c r="Q123" s="117"/>
    </row>
    <row r="124" spans="2:17" hidden="1">
      <c r="B124" s="12">
        <v>113</v>
      </c>
      <c r="C124" s="7"/>
      <c r="D124" s="10" t="e">
        <f>VLOOKUP(C124,品目ﾃﾞｰﾀ!$A$2:$B$22,2)</f>
        <v>#N/A</v>
      </c>
      <c r="E124" s="12"/>
      <c r="F124" s="3"/>
      <c r="G124" s="3"/>
      <c r="H124" s="11"/>
      <c r="I124" s="3"/>
      <c r="J124" s="3"/>
      <c r="K124" s="3"/>
      <c r="L124" s="6"/>
      <c r="M124" s="100" t="e">
        <f>IF(D124=品目ﾃﾞｰﾀ!$B$5,"枚",IF(D124=品目ﾃﾞｰﾀ!$B$6,"枚",IF(D124="","","本")))</f>
        <v>#N/A</v>
      </c>
      <c r="N124" s="81" t="e">
        <f t="shared" si="2"/>
        <v>#N/A</v>
      </c>
      <c r="O124" s="103" t="e">
        <f t="shared" si="3"/>
        <v>#N/A</v>
      </c>
      <c r="P124" s="3"/>
      <c r="Q124" s="117"/>
    </row>
    <row r="125" spans="2:17" hidden="1">
      <c r="B125" s="12">
        <v>114</v>
      </c>
      <c r="C125" s="7"/>
      <c r="D125" s="10" t="e">
        <f>VLOOKUP(C125,品目ﾃﾞｰﾀ!$A$2:$B$22,2)</f>
        <v>#N/A</v>
      </c>
      <c r="E125" s="12"/>
      <c r="F125" s="13"/>
      <c r="G125" s="13"/>
      <c r="H125" s="11"/>
      <c r="I125" s="3"/>
      <c r="J125" s="3"/>
      <c r="K125" s="3"/>
      <c r="L125" s="6"/>
      <c r="M125" s="104" t="e">
        <f>IF(D125=品目ﾃﾞｰﾀ!$B$5,"枚",IF(D125=品目ﾃﾞｰﾀ!$B$6,"枚",IF(D125="","","本")))</f>
        <v>#N/A</v>
      </c>
      <c r="N125" s="81" t="e">
        <f t="shared" si="2"/>
        <v>#N/A</v>
      </c>
      <c r="O125" s="103" t="e">
        <f t="shared" si="3"/>
        <v>#N/A</v>
      </c>
      <c r="P125" s="3"/>
      <c r="Q125" s="117"/>
    </row>
    <row r="126" spans="2:17" hidden="1">
      <c r="B126" s="12">
        <v>115</v>
      </c>
      <c r="C126" s="7"/>
      <c r="D126" s="10" t="e">
        <f>VLOOKUP(C126,品目ﾃﾞｰﾀ!$A$2:$B$22,2)</f>
        <v>#N/A</v>
      </c>
      <c r="E126" s="12"/>
      <c r="F126" s="3"/>
      <c r="G126" s="3"/>
      <c r="H126" s="11"/>
      <c r="I126" s="3"/>
      <c r="J126" s="3"/>
      <c r="K126" s="3"/>
      <c r="L126" s="6"/>
      <c r="M126" s="100" t="e">
        <f>IF(D126=品目ﾃﾞｰﾀ!$B$5,"枚",IF(D126=品目ﾃﾞｰﾀ!$B$6,"枚",IF(D126="","","本")))</f>
        <v>#N/A</v>
      </c>
      <c r="N126" s="81" t="e">
        <f t="shared" si="2"/>
        <v>#N/A</v>
      </c>
      <c r="O126" s="103" t="e">
        <f t="shared" si="3"/>
        <v>#N/A</v>
      </c>
      <c r="P126" s="3"/>
      <c r="Q126" s="117"/>
    </row>
    <row r="127" spans="2:17" hidden="1">
      <c r="B127" s="12">
        <v>116</v>
      </c>
      <c r="C127" s="7"/>
      <c r="D127" s="10" t="e">
        <f>VLOOKUP(C127,品目ﾃﾞｰﾀ!$A$2:$B$22,2)</f>
        <v>#N/A</v>
      </c>
      <c r="E127" s="12"/>
      <c r="F127" s="3"/>
      <c r="G127" s="3"/>
      <c r="H127" s="11"/>
      <c r="I127" s="3"/>
      <c r="J127" s="3"/>
      <c r="K127" s="3"/>
      <c r="L127" s="6"/>
      <c r="M127" s="100" t="e">
        <f>IF(D127=品目ﾃﾞｰﾀ!$B$5,"枚",IF(D127=品目ﾃﾞｰﾀ!$B$6,"枚",IF(D127="","","本")))</f>
        <v>#N/A</v>
      </c>
      <c r="N127" s="81" t="e">
        <f t="shared" si="2"/>
        <v>#N/A</v>
      </c>
      <c r="O127" s="103" t="e">
        <f t="shared" si="3"/>
        <v>#N/A</v>
      </c>
      <c r="P127" s="3"/>
      <c r="Q127" s="117"/>
    </row>
    <row r="128" spans="2:17" hidden="1">
      <c r="B128" s="12">
        <v>117</v>
      </c>
      <c r="C128" s="7"/>
      <c r="D128" s="10" t="e">
        <f>VLOOKUP(C128,品目ﾃﾞｰﾀ!$A$2:$B$22,2)</f>
        <v>#N/A</v>
      </c>
      <c r="E128" s="12"/>
      <c r="F128" s="3"/>
      <c r="G128" s="3"/>
      <c r="H128" s="11"/>
      <c r="I128" s="3"/>
      <c r="J128" s="3"/>
      <c r="K128" s="3"/>
      <c r="L128" s="6"/>
      <c r="M128" s="100" t="e">
        <f>IF(D128=品目ﾃﾞｰﾀ!$B$5,"枚",IF(D128=品目ﾃﾞｰﾀ!$B$6,"枚",IF(D128="","","本")))</f>
        <v>#N/A</v>
      </c>
      <c r="N128" s="81" t="e">
        <f t="shared" si="2"/>
        <v>#N/A</v>
      </c>
      <c r="O128" s="103" t="e">
        <f t="shared" si="3"/>
        <v>#N/A</v>
      </c>
      <c r="P128" s="3"/>
      <c r="Q128" s="117"/>
    </row>
    <row r="129" spans="2:17" hidden="1">
      <c r="B129" s="12">
        <v>118</v>
      </c>
      <c r="C129" s="7"/>
      <c r="D129" s="10" t="e">
        <f>VLOOKUP(C129,品目ﾃﾞｰﾀ!$A$2:$B$22,2)</f>
        <v>#N/A</v>
      </c>
      <c r="E129" s="12"/>
      <c r="F129" s="3"/>
      <c r="G129" s="3"/>
      <c r="H129" s="11"/>
      <c r="I129" s="3"/>
      <c r="J129" s="3"/>
      <c r="K129" s="3"/>
      <c r="L129" s="6"/>
      <c r="M129" s="100" t="e">
        <f>IF(D129=品目ﾃﾞｰﾀ!$B$5,"枚",IF(D129=品目ﾃﾞｰﾀ!$B$6,"枚",IF(D129="","","本")))</f>
        <v>#N/A</v>
      </c>
      <c r="N129" s="81" t="e">
        <f t="shared" si="2"/>
        <v>#N/A</v>
      </c>
      <c r="O129" s="103" t="e">
        <f t="shared" si="3"/>
        <v>#N/A</v>
      </c>
      <c r="P129" s="3"/>
      <c r="Q129" s="117"/>
    </row>
    <row r="130" spans="2:17" hidden="1">
      <c r="B130" s="12">
        <v>119</v>
      </c>
      <c r="C130" s="7"/>
      <c r="D130" s="10" t="e">
        <f>VLOOKUP(C130,品目ﾃﾞｰﾀ!$A$2:$B$22,2)</f>
        <v>#N/A</v>
      </c>
      <c r="E130" s="12"/>
      <c r="F130" s="3"/>
      <c r="G130" s="3"/>
      <c r="H130" s="11"/>
      <c r="I130" s="3"/>
      <c r="J130" s="3"/>
      <c r="K130" s="3"/>
      <c r="L130" s="6"/>
      <c r="M130" s="100" t="e">
        <f>IF(D130=品目ﾃﾞｰﾀ!$B$5,"枚",IF(D130=品目ﾃﾞｰﾀ!$B$6,"枚",IF(D130="","","本")))</f>
        <v>#N/A</v>
      </c>
      <c r="N130" s="81" t="e">
        <f t="shared" si="2"/>
        <v>#N/A</v>
      </c>
      <c r="O130" s="103" t="e">
        <f t="shared" si="3"/>
        <v>#N/A</v>
      </c>
      <c r="P130" s="3"/>
      <c r="Q130" s="117"/>
    </row>
    <row r="131" spans="2:17" hidden="1">
      <c r="B131" s="12">
        <v>120</v>
      </c>
      <c r="C131" s="7"/>
      <c r="D131" s="10" t="e">
        <f>VLOOKUP(C131,品目ﾃﾞｰﾀ!$A$2:$B$22,2)</f>
        <v>#N/A</v>
      </c>
      <c r="E131" s="12"/>
      <c r="F131" s="3"/>
      <c r="G131" s="3"/>
      <c r="H131" s="11"/>
      <c r="I131" s="3"/>
      <c r="J131" s="3"/>
      <c r="K131" s="3"/>
      <c r="L131" s="6"/>
      <c r="M131" s="100" t="e">
        <f>IF(D131=品目ﾃﾞｰﾀ!$B$5,"枚",IF(D131=品目ﾃﾞｰﾀ!$B$6,"枚",IF(D131="","","本")))</f>
        <v>#N/A</v>
      </c>
      <c r="N131" s="81" t="e">
        <f t="shared" si="2"/>
        <v>#N/A</v>
      </c>
      <c r="O131" s="103" t="e">
        <f t="shared" si="3"/>
        <v>#N/A</v>
      </c>
      <c r="P131" s="3"/>
      <c r="Q131" s="117"/>
    </row>
    <row r="132" spans="2:17" hidden="1">
      <c r="B132" s="12">
        <v>121</v>
      </c>
      <c r="C132" s="7"/>
      <c r="D132" s="10" t="e">
        <f>VLOOKUP(C132,品目ﾃﾞｰﾀ!$A$2:$B$22,2)</f>
        <v>#N/A</v>
      </c>
      <c r="E132" s="12"/>
      <c r="F132" s="3"/>
      <c r="G132" s="3"/>
      <c r="H132" s="11"/>
      <c r="I132" s="3"/>
      <c r="J132" s="3"/>
      <c r="K132" s="3"/>
      <c r="L132" s="6"/>
      <c r="M132" s="100" t="e">
        <f>IF(D132=品目ﾃﾞｰﾀ!$B$5,"枚",IF(D132=品目ﾃﾞｰﾀ!$B$6,"枚",IF(D132="","","本")))</f>
        <v>#N/A</v>
      </c>
      <c r="N132" s="81" t="e">
        <f t="shared" si="2"/>
        <v>#N/A</v>
      </c>
      <c r="O132" s="103" t="e">
        <f t="shared" si="3"/>
        <v>#N/A</v>
      </c>
      <c r="P132" s="3"/>
      <c r="Q132" s="117"/>
    </row>
    <row r="133" spans="2:17" hidden="1">
      <c r="B133" s="12">
        <v>122</v>
      </c>
      <c r="C133" s="7"/>
      <c r="D133" s="10" t="e">
        <f>VLOOKUP(C133,品目ﾃﾞｰﾀ!$A$2:$B$22,2)</f>
        <v>#N/A</v>
      </c>
      <c r="E133" s="12"/>
      <c r="F133" s="3"/>
      <c r="G133" s="3"/>
      <c r="H133" s="11"/>
      <c r="I133" s="3"/>
      <c r="J133" s="3"/>
      <c r="K133" s="3"/>
      <c r="L133" s="6"/>
      <c r="M133" s="100" t="e">
        <f>IF(D133=品目ﾃﾞｰﾀ!$B$5,"枚",IF(D133=品目ﾃﾞｰﾀ!$B$6,"枚",IF(D133="","","本")))</f>
        <v>#N/A</v>
      </c>
      <c r="N133" s="81" t="e">
        <f t="shared" si="2"/>
        <v>#N/A</v>
      </c>
      <c r="O133" s="103" t="e">
        <f t="shared" si="3"/>
        <v>#N/A</v>
      </c>
      <c r="P133" s="3"/>
      <c r="Q133" s="117"/>
    </row>
    <row r="134" spans="2:17" hidden="1">
      <c r="B134" s="12">
        <v>123</v>
      </c>
      <c r="C134" s="7"/>
      <c r="D134" s="10" t="e">
        <f>VLOOKUP(C134,品目ﾃﾞｰﾀ!$A$2:$B$22,2)</f>
        <v>#N/A</v>
      </c>
      <c r="E134" s="12"/>
      <c r="F134" s="3"/>
      <c r="G134" s="3"/>
      <c r="H134" s="11"/>
      <c r="I134" s="3"/>
      <c r="J134" s="3"/>
      <c r="K134" s="3"/>
      <c r="L134" s="6"/>
      <c r="M134" s="100" t="e">
        <f>IF(D134=品目ﾃﾞｰﾀ!$B$5,"枚",IF(D134=品目ﾃﾞｰﾀ!$B$6,"枚",IF(D134="","","本")))</f>
        <v>#N/A</v>
      </c>
      <c r="N134" s="81" t="e">
        <f t="shared" si="2"/>
        <v>#N/A</v>
      </c>
      <c r="O134" s="103" t="e">
        <f t="shared" si="3"/>
        <v>#N/A</v>
      </c>
      <c r="P134" s="3"/>
      <c r="Q134" s="117"/>
    </row>
    <row r="135" spans="2:17" hidden="1">
      <c r="B135" s="12">
        <v>124</v>
      </c>
      <c r="C135" s="7"/>
      <c r="D135" s="10" t="e">
        <f>VLOOKUP(C135,品目ﾃﾞｰﾀ!$A$2:$B$22,2)</f>
        <v>#N/A</v>
      </c>
      <c r="E135" s="12"/>
      <c r="F135" s="3"/>
      <c r="G135" s="3"/>
      <c r="H135" s="11"/>
      <c r="I135" s="3"/>
      <c r="J135" s="3"/>
      <c r="K135" s="3"/>
      <c r="L135" s="6"/>
      <c r="M135" s="100" t="e">
        <f>IF(D135=品目ﾃﾞｰﾀ!$B$5,"枚",IF(D135=品目ﾃﾞｰﾀ!$B$6,"枚",IF(D135="","","本")))</f>
        <v>#N/A</v>
      </c>
      <c r="N135" s="81" t="e">
        <f t="shared" si="2"/>
        <v>#N/A</v>
      </c>
      <c r="O135" s="103" t="e">
        <f t="shared" si="3"/>
        <v>#N/A</v>
      </c>
      <c r="P135" s="3"/>
      <c r="Q135" s="117"/>
    </row>
    <row r="136" spans="2:17" hidden="1">
      <c r="B136" s="12">
        <v>125</v>
      </c>
      <c r="C136" s="7"/>
      <c r="D136" s="10" t="e">
        <f>VLOOKUP(C136,品目ﾃﾞｰﾀ!$A$2:$B$22,2)</f>
        <v>#N/A</v>
      </c>
      <c r="E136" s="12"/>
      <c r="F136" s="3"/>
      <c r="G136" s="3"/>
      <c r="H136" s="11"/>
      <c r="I136" s="3"/>
      <c r="J136" s="3"/>
      <c r="K136" s="3"/>
      <c r="L136" s="6"/>
      <c r="M136" s="100" t="e">
        <f>IF(D136=品目ﾃﾞｰﾀ!$B$5,"枚",IF(D136=品目ﾃﾞｰﾀ!$B$6,"枚",IF(D136="","","本")))</f>
        <v>#N/A</v>
      </c>
      <c r="N136" s="81" t="e">
        <f t="shared" si="2"/>
        <v>#N/A</v>
      </c>
      <c r="O136" s="103" t="e">
        <f t="shared" si="3"/>
        <v>#N/A</v>
      </c>
      <c r="P136" s="3"/>
      <c r="Q136" s="117"/>
    </row>
    <row r="137" spans="2:17" hidden="1">
      <c r="B137" s="12">
        <v>126</v>
      </c>
      <c r="C137" s="7"/>
      <c r="D137" s="10" t="e">
        <f>VLOOKUP(C137,品目ﾃﾞｰﾀ!$A$2:$B$22,2)</f>
        <v>#N/A</v>
      </c>
      <c r="E137" s="12"/>
      <c r="F137" s="3"/>
      <c r="G137" s="3"/>
      <c r="H137" s="11"/>
      <c r="I137" s="3"/>
      <c r="J137" s="3"/>
      <c r="K137" s="3"/>
      <c r="L137" s="6"/>
      <c r="M137" s="100" t="e">
        <f>IF(D137=品目ﾃﾞｰﾀ!$B$5,"枚",IF(D137=品目ﾃﾞｰﾀ!$B$6,"枚",IF(D137="","","本")))</f>
        <v>#N/A</v>
      </c>
      <c r="N137" s="81" t="e">
        <f t="shared" si="2"/>
        <v>#N/A</v>
      </c>
      <c r="O137" s="103" t="e">
        <f t="shared" si="3"/>
        <v>#N/A</v>
      </c>
      <c r="P137" s="3"/>
      <c r="Q137" s="117"/>
    </row>
    <row r="138" spans="2:17" hidden="1">
      <c r="B138" s="12">
        <v>127</v>
      </c>
      <c r="C138" s="7"/>
      <c r="D138" s="10" t="e">
        <f>VLOOKUP(C138,品目ﾃﾞｰﾀ!$A$2:$B$22,2)</f>
        <v>#N/A</v>
      </c>
      <c r="E138" s="12"/>
      <c r="F138" s="3"/>
      <c r="G138" s="3"/>
      <c r="H138" s="11"/>
      <c r="I138" s="3"/>
      <c r="J138" s="3"/>
      <c r="K138" s="3"/>
      <c r="L138" s="6"/>
      <c r="M138" s="100" t="e">
        <f>IF(D138=品目ﾃﾞｰﾀ!$B$5,"枚",IF(D138=品目ﾃﾞｰﾀ!$B$6,"枚",IF(D138="","","本")))</f>
        <v>#N/A</v>
      </c>
      <c r="N138" s="81" t="e">
        <f t="shared" si="2"/>
        <v>#N/A</v>
      </c>
      <c r="O138" s="103" t="e">
        <f t="shared" si="3"/>
        <v>#N/A</v>
      </c>
      <c r="P138" s="3"/>
      <c r="Q138" s="117"/>
    </row>
    <row r="139" spans="2:17" hidden="1">
      <c r="B139" s="12">
        <v>128</v>
      </c>
      <c r="C139" s="7"/>
      <c r="D139" s="10" t="e">
        <f>VLOOKUP(C139,品目ﾃﾞｰﾀ!$A$2:$B$22,2)</f>
        <v>#N/A</v>
      </c>
      <c r="E139" s="12"/>
      <c r="F139" s="3"/>
      <c r="G139" s="3"/>
      <c r="H139" s="11"/>
      <c r="I139" s="3"/>
      <c r="J139" s="3"/>
      <c r="K139" s="3"/>
      <c r="L139" s="6"/>
      <c r="M139" s="100" t="e">
        <f>IF(D139=品目ﾃﾞｰﾀ!$B$5,"枚",IF(D139=品目ﾃﾞｰﾀ!$B$6,"枚",IF(D139="","","本")))</f>
        <v>#N/A</v>
      </c>
      <c r="N139" s="81" t="e">
        <f t="shared" si="2"/>
        <v>#N/A</v>
      </c>
      <c r="O139" s="103" t="e">
        <f t="shared" si="3"/>
        <v>#N/A</v>
      </c>
      <c r="P139" s="3"/>
      <c r="Q139" s="117"/>
    </row>
    <row r="140" spans="2:17" hidden="1">
      <c r="B140" s="12">
        <v>129</v>
      </c>
      <c r="C140" s="7"/>
      <c r="D140" s="10" t="e">
        <f>VLOOKUP(C140,品目ﾃﾞｰﾀ!$A$2:$B$22,2)</f>
        <v>#N/A</v>
      </c>
      <c r="E140" s="12"/>
      <c r="F140" s="3"/>
      <c r="G140" s="3"/>
      <c r="H140" s="11"/>
      <c r="I140" s="3"/>
      <c r="J140" s="3"/>
      <c r="K140" s="3"/>
      <c r="L140" s="6"/>
      <c r="M140" s="100" t="e">
        <f>IF(D140=品目ﾃﾞｰﾀ!$B$5,"枚",IF(D140=品目ﾃﾞｰﾀ!$B$6,"枚",IF(D140="","","本")))</f>
        <v>#N/A</v>
      </c>
      <c r="N140" s="81" t="e">
        <f t="shared" si="2"/>
        <v>#N/A</v>
      </c>
      <c r="O140" s="103" t="e">
        <f t="shared" si="3"/>
        <v>#N/A</v>
      </c>
      <c r="P140" s="3"/>
      <c r="Q140" s="117"/>
    </row>
    <row r="141" spans="2:17" hidden="1">
      <c r="B141" s="12">
        <v>130</v>
      </c>
      <c r="C141" s="7"/>
      <c r="D141" s="10" t="e">
        <f>VLOOKUP(C141,品目ﾃﾞｰﾀ!$A$2:$B$22,2)</f>
        <v>#N/A</v>
      </c>
      <c r="E141" s="12"/>
      <c r="F141" s="3"/>
      <c r="G141" s="3"/>
      <c r="H141" s="11"/>
      <c r="I141" s="3"/>
      <c r="J141" s="3"/>
      <c r="K141" s="3"/>
      <c r="L141" s="6"/>
      <c r="M141" s="100" t="e">
        <f>IF(D141=品目ﾃﾞｰﾀ!$B$5,"枚",IF(D141=品目ﾃﾞｰﾀ!$B$6,"枚",IF(D141="","","本")))</f>
        <v>#N/A</v>
      </c>
      <c r="N141" s="81" t="e">
        <f t="shared" ref="N141:N204" si="4">IF(D141="Ⅳ 造作用製材（壁板）",ROUND(I141*K141/1000000,4)*L141,IF(D141="Ⅴ フローリング",ROUND(I141*K141/1000000,4)*L141,ROUND(I141*J141*K141/1000000000,4)*L141))</f>
        <v>#N/A</v>
      </c>
      <c r="O141" s="103" t="e">
        <f t="shared" ref="O141:O204" si="5">IF(D141="Ⅳ 造作用製材（壁板）","㎡",IF(D141="Ⅴ フローリング","㎡",IF(D141="","","㎥")))</f>
        <v>#N/A</v>
      </c>
      <c r="P141" s="3"/>
      <c r="Q141" s="117"/>
    </row>
    <row r="142" spans="2:17" hidden="1">
      <c r="B142" s="12">
        <v>131</v>
      </c>
      <c r="C142" s="7"/>
      <c r="D142" s="10" t="e">
        <f>VLOOKUP(C142,品目ﾃﾞｰﾀ!$A$2:$B$22,2)</f>
        <v>#N/A</v>
      </c>
      <c r="E142" s="12"/>
      <c r="F142" s="3"/>
      <c r="G142" s="3"/>
      <c r="H142" s="11"/>
      <c r="I142" s="3"/>
      <c r="J142" s="3"/>
      <c r="K142" s="3"/>
      <c r="L142" s="6"/>
      <c r="M142" s="100" t="e">
        <f>IF(D142=品目ﾃﾞｰﾀ!$B$5,"枚",IF(D142=品目ﾃﾞｰﾀ!$B$6,"枚",IF(D142="","","本")))</f>
        <v>#N/A</v>
      </c>
      <c r="N142" s="81" t="e">
        <f t="shared" si="4"/>
        <v>#N/A</v>
      </c>
      <c r="O142" s="103" t="e">
        <f t="shared" si="5"/>
        <v>#N/A</v>
      </c>
      <c r="P142" s="3"/>
      <c r="Q142" s="117"/>
    </row>
    <row r="143" spans="2:17" hidden="1">
      <c r="B143" s="12">
        <v>132</v>
      </c>
      <c r="C143" s="7"/>
      <c r="D143" s="10" t="e">
        <f>VLOOKUP(C143,品目ﾃﾞｰﾀ!$A$2:$B$22,2)</f>
        <v>#N/A</v>
      </c>
      <c r="E143" s="12"/>
      <c r="F143" s="3"/>
      <c r="G143" s="3"/>
      <c r="H143" s="11"/>
      <c r="I143" s="3"/>
      <c r="J143" s="3"/>
      <c r="K143" s="3"/>
      <c r="L143" s="6"/>
      <c r="M143" s="100" t="e">
        <f>IF(D143=品目ﾃﾞｰﾀ!$B$5,"枚",IF(D143=品目ﾃﾞｰﾀ!$B$6,"枚",IF(D143="","","本")))</f>
        <v>#N/A</v>
      </c>
      <c r="N143" s="81" t="e">
        <f t="shared" si="4"/>
        <v>#N/A</v>
      </c>
      <c r="O143" s="103" t="e">
        <f t="shared" si="5"/>
        <v>#N/A</v>
      </c>
      <c r="P143" s="3"/>
      <c r="Q143" s="117"/>
    </row>
    <row r="144" spans="2:17" hidden="1">
      <c r="B144" s="12">
        <v>133</v>
      </c>
      <c r="C144" s="7"/>
      <c r="D144" s="10" t="e">
        <f>VLOOKUP(C144,品目ﾃﾞｰﾀ!$A$2:$B$22,2)</f>
        <v>#N/A</v>
      </c>
      <c r="E144" s="12"/>
      <c r="F144" s="3"/>
      <c r="G144" s="3"/>
      <c r="H144" s="11"/>
      <c r="I144" s="3"/>
      <c r="J144" s="3"/>
      <c r="K144" s="3"/>
      <c r="L144" s="6"/>
      <c r="M144" s="100" t="e">
        <f>IF(D144=品目ﾃﾞｰﾀ!$B$5,"枚",IF(D144=品目ﾃﾞｰﾀ!$B$6,"枚",IF(D144="","","本")))</f>
        <v>#N/A</v>
      </c>
      <c r="N144" s="81" t="e">
        <f t="shared" si="4"/>
        <v>#N/A</v>
      </c>
      <c r="O144" s="103" t="e">
        <f t="shared" si="5"/>
        <v>#N/A</v>
      </c>
      <c r="P144" s="3"/>
      <c r="Q144" s="117"/>
    </row>
    <row r="145" spans="2:17" hidden="1">
      <c r="B145" s="12">
        <v>134</v>
      </c>
      <c r="C145" s="7"/>
      <c r="D145" s="10" t="e">
        <f>VLOOKUP(C145,品目ﾃﾞｰﾀ!$A$2:$B$22,2)</f>
        <v>#N/A</v>
      </c>
      <c r="E145" s="12"/>
      <c r="F145" s="3"/>
      <c r="G145" s="3"/>
      <c r="H145" s="11"/>
      <c r="I145" s="3"/>
      <c r="J145" s="3"/>
      <c r="K145" s="3"/>
      <c r="L145" s="6"/>
      <c r="M145" s="100" t="e">
        <f>IF(D145=品目ﾃﾞｰﾀ!$B$5,"枚",IF(D145=品目ﾃﾞｰﾀ!$B$6,"枚",IF(D145="","","本")))</f>
        <v>#N/A</v>
      </c>
      <c r="N145" s="81" t="e">
        <f t="shared" si="4"/>
        <v>#N/A</v>
      </c>
      <c r="O145" s="103" t="e">
        <f t="shared" si="5"/>
        <v>#N/A</v>
      </c>
      <c r="P145" s="3"/>
      <c r="Q145" s="117"/>
    </row>
    <row r="146" spans="2:17" hidden="1">
      <c r="B146" s="12">
        <v>135</v>
      </c>
      <c r="C146" s="7"/>
      <c r="D146" s="10" t="e">
        <f>VLOOKUP(C146,品目ﾃﾞｰﾀ!$A$2:$B$22,2)</f>
        <v>#N/A</v>
      </c>
      <c r="E146" s="12"/>
      <c r="F146" s="3"/>
      <c r="G146" s="3"/>
      <c r="H146" s="11"/>
      <c r="I146" s="3"/>
      <c r="J146" s="3"/>
      <c r="K146" s="3"/>
      <c r="L146" s="6"/>
      <c r="M146" s="100" t="e">
        <f>IF(D146=品目ﾃﾞｰﾀ!$B$5,"枚",IF(D146=品目ﾃﾞｰﾀ!$B$6,"枚",IF(D146="","","本")))</f>
        <v>#N/A</v>
      </c>
      <c r="N146" s="81" t="e">
        <f t="shared" si="4"/>
        <v>#N/A</v>
      </c>
      <c r="O146" s="103" t="e">
        <f t="shared" si="5"/>
        <v>#N/A</v>
      </c>
      <c r="P146" s="3"/>
      <c r="Q146" s="117"/>
    </row>
    <row r="147" spans="2:17" hidden="1">
      <c r="B147" s="12">
        <v>136</v>
      </c>
      <c r="C147" s="7"/>
      <c r="D147" s="10" t="e">
        <f>VLOOKUP(C147,品目ﾃﾞｰﾀ!$A$2:$B$22,2)</f>
        <v>#N/A</v>
      </c>
      <c r="E147" s="12"/>
      <c r="F147" s="3"/>
      <c r="G147" s="3"/>
      <c r="H147" s="11"/>
      <c r="I147" s="3"/>
      <c r="J147" s="3"/>
      <c r="K147" s="3"/>
      <c r="L147" s="6"/>
      <c r="M147" s="100" t="e">
        <f>IF(D147=品目ﾃﾞｰﾀ!$B$5,"枚",IF(D147=品目ﾃﾞｰﾀ!$B$6,"枚",IF(D147="","","本")))</f>
        <v>#N/A</v>
      </c>
      <c r="N147" s="81" t="e">
        <f t="shared" si="4"/>
        <v>#N/A</v>
      </c>
      <c r="O147" s="103" t="e">
        <f t="shared" si="5"/>
        <v>#N/A</v>
      </c>
      <c r="P147" s="3"/>
      <c r="Q147" s="117"/>
    </row>
    <row r="148" spans="2:17" hidden="1">
      <c r="B148" s="12">
        <v>137</v>
      </c>
      <c r="C148" s="7"/>
      <c r="D148" s="10" t="e">
        <f>VLOOKUP(C148,品目ﾃﾞｰﾀ!$A$2:$B$22,2)</f>
        <v>#N/A</v>
      </c>
      <c r="E148" s="12"/>
      <c r="F148" s="3"/>
      <c r="G148" s="3"/>
      <c r="H148" s="11"/>
      <c r="I148" s="3"/>
      <c r="J148" s="3"/>
      <c r="K148" s="3"/>
      <c r="L148" s="6"/>
      <c r="M148" s="100" t="e">
        <f>IF(D148=品目ﾃﾞｰﾀ!$B$5,"枚",IF(D148=品目ﾃﾞｰﾀ!$B$6,"枚",IF(D148="","","本")))</f>
        <v>#N/A</v>
      </c>
      <c r="N148" s="81" t="e">
        <f t="shared" si="4"/>
        <v>#N/A</v>
      </c>
      <c r="O148" s="103" t="e">
        <f t="shared" si="5"/>
        <v>#N/A</v>
      </c>
      <c r="P148" s="3"/>
      <c r="Q148" s="117"/>
    </row>
    <row r="149" spans="2:17" hidden="1">
      <c r="B149" s="12">
        <v>138</v>
      </c>
      <c r="C149" s="7"/>
      <c r="D149" s="10" t="e">
        <f>VLOOKUP(C149,品目ﾃﾞｰﾀ!$A$2:$B$22,2)</f>
        <v>#N/A</v>
      </c>
      <c r="E149" s="12"/>
      <c r="F149" s="3"/>
      <c r="G149" s="3"/>
      <c r="H149" s="11"/>
      <c r="I149" s="3"/>
      <c r="J149" s="3"/>
      <c r="K149" s="3"/>
      <c r="L149" s="6"/>
      <c r="M149" s="100" t="e">
        <f>IF(D149=品目ﾃﾞｰﾀ!$B$5,"枚",IF(D149=品目ﾃﾞｰﾀ!$B$6,"枚",IF(D149="","","本")))</f>
        <v>#N/A</v>
      </c>
      <c r="N149" s="81" t="e">
        <f t="shared" si="4"/>
        <v>#N/A</v>
      </c>
      <c r="O149" s="103" t="e">
        <f t="shared" si="5"/>
        <v>#N/A</v>
      </c>
      <c r="P149" s="3"/>
      <c r="Q149" s="117"/>
    </row>
    <row r="150" spans="2:17" hidden="1">
      <c r="B150" s="12">
        <v>139</v>
      </c>
      <c r="C150" s="7"/>
      <c r="D150" s="10" t="e">
        <f>VLOOKUP(C150,品目ﾃﾞｰﾀ!$A$2:$B$22,2)</f>
        <v>#N/A</v>
      </c>
      <c r="E150" s="12"/>
      <c r="F150" s="3"/>
      <c r="G150" s="3"/>
      <c r="H150" s="11"/>
      <c r="I150" s="3"/>
      <c r="J150" s="3"/>
      <c r="K150" s="3"/>
      <c r="L150" s="6"/>
      <c r="M150" s="100" t="e">
        <f>IF(D150=品目ﾃﾞｰﾀ!$B$5,"枚",IF(D150=品目ﾃﾞｰﾀ!$B$6,"枚",IF(D150="","","本")))</f>
        <v>#N/A</v>
      </c>
      <c r="N150" s="81" t="e">
        <f t="shared" si="4"/>
        <v>#N/A</v>
      </c>
      <c r="O150" s="103" t="e">
        <f t="shared" si="5"/>
        <v>#N/A</v>
      </c>
      <c r="P150" s="3"/>
      <c r="Q150" s="117"/>
    </row>
    <row r="151" spans="2:17" hidden="1">
      <c r="B151" s="12">
        <v>140</v>
      </c>
      <c r="C151" s="7"/>
      <c r="D151" s="10" t="e">
        <f>VLOOKUP(C151,品目ﾃﾞｰﾀ!$A$2:$B$22,2)</f>
        <v>#N/A</v>
      </c>
      <c r="E151" s="12"/>
      <c r="F151" s="3"/>
      <c r="G151" s="3"/>
      <c r="H151" s="11"/>
      <c r="I151" s="3"/>
      <c r="J151" s="3"/>
      <c r="K151" s="3"/>
      <c r="L151" s="6"/>
      <c r="M151" s="100" t="e">
        <f>IF(D151=品目ﾃﾞｰﾀ!$B$5,"枚",IF(D151=品目ﾃﾞｰﾀ!$B$6,"枚",IF(D151="","","本")))</f>
        <v>#N/A</v>
      </c>
      <c r="N151" s="81" t="e">
        <f t="shared" si="4"/>
        <v>#N/A</v>
      </c>
      <c r="O151" s="103" t="e">
        <f t="shared" si="5"/>
        <v>#N/A</v>
      </c>
      <c r="P151" s="3"/>
      <c r="Q151" s="117"/>
    </row>
    <row r="152" spans="2:17" hidden="1">
      <c r="B152" s="12">
        <v>141</v>
      </c>
      <c r="C152" s="7"/>
      <c r="D152" s="10" t="e">
        <f>VLOOKUP(C152,品目ﾃﾞｰﾀ!$A$2:$B$22,2)</f>
        <v>#N/A</v>
      </c>
      <c r="E152" s="12"/>
      <c r="F152" s="3"/>
      <c r="G152" s="3"/>
      <c r="H152" s="11"/>
      <c r="I152" s="3"/>
      <c r="J152" s="3"/>
      <c r="K152" s="3"/>
      <c r="L152" s="6"/>
      <c r="M152" s="100" t="e">
        <f>IF(D152=品目ﾃﾞｰﾀ!$B$5,"枚",IF(D152=品目ﾃﾞｰﾀ!$B$6,"枚",IF(D152="","","本")))</f>
        <v>#N/A</v>
      </c>
      <c r="N152" s="81" t="e">
        <f t="shared" si="4"/>
        <v>#N/A</v>
      </c>
      <c r="O152" s="103" t="e">
        <f t="shared" si="5"/>
        <v>#N/A</v>
      </c>
      <c r="P152" s="3"/>
      <c r="Q152" s="117"/>
    </row>
    <row r="153" spans="2:17" hidden="1">
      <c r="B153" s="12">
        <v>142</v>
      </c>
      <c r="C153" s="7"/>
      <c r="D153" s="10" t="e">
        <f>VLOOKUP(C153,品目ﾃﾞｰﾀ!$A$2:$B$22,2)</f>
        <v>#N/A</v>
      </c>
      <c r="E153" s="12"/>
      <c r="F153" s="3"/>
      <c r="G153" s="3"/>
      <c r="H153" s="11"/>
      <c r="I153" s="3"/>
      <c r="J153" s="3"/>
      <c r="K153" s="3"/>
      <c r="L153" s="6"/>
      <c r="M153" s="100" t="e">
        <f>IF(D153=品目ﾃﾞｰﾀ!$B$5,"枚",IF(D153=品目ﾃﾞｰﾀ!$B$6,"枚",IF(D153="","","本")))</f>
        <v>#N/A</v>
      </c>
      <c r="N153" s="81" t="e">
        <f t="shared" si="4"/>
        <v>#N/A</v>
      </c>
      <c r="O153" s="103" t="e">
        <f t="shared" si="5"/>
        <v>#N/A</v>
      </c>
      <c r="P153" s="3"/>
      <c r="Q153" s="117"/>
    </row>
    <row r="154" spans="2:17" hidden="1">
      <c r="B154" s="12">
        <v>143</v>
      </c>
      <c r="C154" s="7"/>
      <c r="D154" s="10" t="e">
        <f>VLOOKUP(C154,品目ﾃﾞｰﾀ!$A$2:$B$22,2)</f>
        <v>#N/A</v>
      </c>
      <c r="E154" s="12"/>
      <c r="F154" s="3"/>
      <c r="G154" s="3"/>
      <c r="H154" s="11"/>
      <c r="I154" s="3"/>
      <c r="J154" s="3"/>
      <c r="K154" s="3"/>
      <c r="L154" s="6"/>
      <c r="M154" s="100" t="e">
        <f>IF(D154=品目ﾃﾞｰﾀ!$B$5,"枚",IF(D154=品目ﾃﾞｰﾀ!$B$6,"枚",IF(D154="","","本")))</f>
        <v>#N/A</v>
      </c>
      <c r="N154" s="81" t="e">
        <f t="shared" si="4"/>
        <v>#N/A</v>
      </c>
      <c r="O154" s="103" t="e">
        <f t="shared" si="5"/>
        <v>#N/A</v>
      </c>
      <c r="P154" s="3"/>
      <c r="Q154" s="117"/>
    </row>
    <row r="155" spans="2:17" hidden="1">
      <c r="B155" s="12">
        <v>144</v>
      </c>
      <c r="C155" s="7"/>
      <c r="D155" s="10" t="e">
        <f>VLOOKUP(C155,品目ﾃﾞｰﾀ!$A$2:$B$22,2)</f>
        <v>#N/A</v>
      </c>
      <c r="E155" s="12"/>
      <c r="F155" s="3"/>
      <c r="G155" s="3"/>
      <c r="H155" s="11"/>
      <c r="I155" s="3"/>
      <c r="J155" s="3"/>
      <c r="K155" s="3"/>
      <c r="L155" s="6"/>
      <c r="M155" s="100" t="e">
        <f>IF(D155=品目ﾃﾞｰﾀ!$B$5,"枚",IF(D155=品目ﾃﾞｰﾀ!$B$6,"枚",IF(D155="","","本")))</f>
        <v>#N/A</v>
      </c>
      <c r="N155" s="81" t="e">
        <f t="shared" si="4"/>
        <v>#N/A</v>
      </c>
      <c r="O155" s="103" t="e">
        <f t="shared" si="5"/>
        <v>#N/A</v>
      </c>
      <c r="P155" s="3"/>
      <c r="Q155" s="117"/>
    </row>
    <row r="156" spans="2:17" hidden="1">
      <c r="B156" s="12">
        <v>145</v>
      </c>
      <c r="C156" s="7"/>
      <c r="D156" s="10" t="e">
        <f>VLOOKUP(C156,品目ﾃﾞｰﾀ!$A$2:$B$22,2)</f>
        <v>#N/A</v>
      </c>
      <c r="E156" s="12"/>
      <c r="F156" s="3"/>
      <c r="G156" s="3"/>
      <c r="H156" s="11"/>
      <c r="I156" s="3"/>
      <c r="J156" s="3"/>
      <c r="K156" s="3"/>
      <c r="L156" s="6"/>
      <c r="M156" s="100" t="e">
        <f>IF(D156=品目ﾃﾞｰﾀ!$B$5,"枚",IF(D156=品目ﾃﾞｰﾀ!$B$6,"枚",IF(D156="","","本")))</f>
        <v>#N/A</v>
      </c>
      <c r="N156" s="81" t="e">
        <f t="shared" si="4"/>
        <v>#N/A</v>
      </c>
      <c r="O156" s="103" t="e">
        <f t="shared" si="5"/>
        <v>#N/A</v>
      </c>
      <c r="P156" s="3"/>
      <c r="Q156" s="117"/>
    </row>
    <row r="157" spans="2:17" hidden="1">
      <c r="B157" s="12">
        <v>146</v>
      </c>
      <c r="C157" s="7"/>
      <c r="D157" s="10" t="e">
        <f>VLOOKUP(C157,品目ﾃﾞｰﾀ!$A$2:$B$22,2)</f>
        <v>#N/A</v>
      </c>
      <c r="E157" s="12"/>
      <c r="F157" s="3"/>
      <c r="G157" s="3"/>
      <c r="H157" s="11"/>
      <c r="I157" s="3"/>
      <c r="J157" s="3"/>
      <c r="K157" s="3"/>
      <c r="L157" s="6"/>
      <c r="M157" s="100" t="e">
        <f>IF(D157=品目ﾃﾞｰﾀ!$B$5,"枚",IF(D157=品目ﾃﾞｰﾀ!$B$6,"枚",IF(D157="","","本")))</f>
        <v>#N/A</v>
      </c>
      <c r="N157" s="81" t="e">
        <f t="shared" si="4"/>
        <v>#N/A</v>
      </c>
      <c r="O157" s="103" t="e">
        <f t="shared" si="5"/>
        <v>#N/A</v>
      </c>
      <c r="P157" s="3"/>
      <c r="Q157" s="117"/>
    </row>
    <row r="158" spans="2:17" hidden="1">
      <c r="B158" s="12">
        <v>147</v>
      </c>
      <c r="C158" s="7"/>
      <c r="D158" s="10" t="e">
        <f>VLOOKUP(C158,品目ﾃﾞｰﾀ!$A$2:$B$22,2)</f>
        <v>#N/A</v>
      </c>
      <c r="E158" s="12"/>
      <c r="F158" s="3"/>
      <c r="G158" s="3"/>
      <c r="H158" s="11"/>
      <c r="I158" s="3"/>
      <c r="J158" s="3"/>
      <c r="K158" s="3"/>
      <c r="L158" s="6"/>
      <c r="M158" s="100" t="e">
        <f>IF(D158=品目ﾃﾞｰﾀ!$B$5,"枚",IF(D158=品目ﾃﾞｰﾀ!$B$6,"枚",IF(D158="","","本")))</f>
        <v>#N/A</v>
      </c>
      <c r="N158" s="81" t="e">
        <f t="shared" si="4"/>
        <v>#N/A</v>
      </c>
      <c r="O158" s="103" t="e">
        <f t="shared" si="5"/>
        <v>#N/A</v>
      </c>
      <c r="P158" s="3"/>
      <c r="Q158" s="117"/>
    </row>
    <row r="159" spans="2:17" hidden="1">
      <c r="B159" s="12">
        <v>148</v>
      </c>
      <c r="C159" s="7"/>
      <c r="D159" s="10" t="e">
        <f>VLOOKUP(C159,品目ﾃﾞｰﾀ!$A$2:$B$22,2)</f>
        <v>#N/A</v>
      </c>
      <c r="E159" s="12"/>
      <c r="F159" s="3"/>
      <c r="G159" s="3"/>
      <c r="H159" s="11"/>
      <c r="I159" s="3"/>
      <c r="J159" s="3"/>
      <c r="K159" s="3"/>
      <c r="L159" s="6"/>
      <c r="M159" s="100" t="e">
        <f>IF(D159=品目ﾃﾞｰﾀ!$B$5,"枚",IF(D159=品目ﾃﾞｰﾀ!$B$6,"枚",IF(D159="","","本")))</f>
        <v>#N/A</v>
      </c>
      <c r="N159" s="81" t="e">
        <f t="shared" si="4"/>
        <v>#N/A</v>
      </c>
      <c r="O159" s="103" t="e">
        <f t="shared" si="5"/>
        <v>#N/A</v>
      </c>
      <c r="P159" s="3"/>
      <c r="Q159" s="117"/>
    </row>
    <row r="160" spans="2:17" hidden="1">
      <c r="B160" s="12">
        <v>149</v>
      </c>
      <c r="C160" s="7"/>
      <c r="D160" s="10" t="e">
        <f>VLOOKUP(C160,品目ﾃﾞｰﾀ!$A$2:$B$22,2)</f>
        <v>#N/A</v>
      </c>
      <c r="E160" s="12"/>
      <c r="F160" s="3"/>
      <c r="G160" s="3"/>
      <c r="H160" s="11"/>
      <c r="I160" s="3"/>
      <c r="J160" s="3"/>
      <c r="K160" s="3"/>
      <c r="L160" s="6"/>
      <c r="M160" s="100" t="e">
        <f>IF(D160=品目ﾃﾞｰﾀ!$B$5,"枚",IF(D160=品目ﾃﾞｰﾀ!$B$6,"枚",IF(D160="","","本")))</f>
        <v>#N/A</v>
      </c>
      <c r="N160" s="81" t="e">
        <f t="shared" si="4"/>
        <v>#N/A</v>
      </c>
      <c r="O160" s="103" t="e">
        <f t="shared" si="5"/>
        <v>#N/A</v>
      </c>
      <c r="P160" s="3"/>
      <c r="Q160" s="117"/>
    </row>
    <row r="161" spans="2:17" hidden="1">
      <c r="B161" s="12">
        <v>150</v>
      </c>
      <c r="C161" s="7"/>
      <c r="D161" s="10" t="e">
        <f>VLOOKUP(C161,品目ﾃﾞｰﾀ!$A$2:$B$22,2)</f>
        <v>#N/A</v>
      </c>
      <c r="E161" s="12"/>
      <c r="F161" s="3"/>
      <c r="G161" s="3"/>
      <c r="H161" s="11"/>
      <c r="I161" s="3"/>
      <c r="J161" s="3"/>
      <c r="K161" s="3"/>
      <c r="L161" s="6"/>
      <c r="M161" s="100" t="e">
        <f>IF(D161=品目ﾃﾞｰﾀ!$B$5,"枚",IF(D161=品目ﾃﾞｰﾀ!$B$6,"枚",IF(D161="","","本")))</f>
        <v>#N/A</v>
      </c>
      <c r="N161" s="81" t="e">
        <f t="shared" si="4"/>
        <v>#N/A</v>
      </c>
      <c r="O161" s="103" t="e">
        <f t="shared" si="5"/>
        <v>#N/A</v>
      </c>
      <c r="P161" s="3"/>
      <c r="Q161" s="117"/>
    </row>
    <row r="162" spans="2:17" hidden="1">
      <c r="B162" s="12">
        <v>151</v>
      </c>
      <c r="C162" s="7"/>
      <c r="D162" s="10" t="e">
        <f>VLOOKUP(C162,品目ﾃﾞｰﾀ!$A$2:$B$22,2)</f>
        <v>#N/A</v>
      </c>
      <c r="E162" s="12"/>
      <c r="F162" s="3"/>
      <c r="G162" s="3"/>
      <c r="H162" s="11"/>
      <c r="I162" s="3"/>
      <c r="J162" s="3"/>
      <c r="K162" s="3"/>
      <c r="L162" s="6"/>
      <c r="M162" s="100" t="e">
        <f>IF(D162=品目ﾃﾞｰﾀ!$B$5,"枚",IF(D162=品目ﾃﾞｰﾀ!$B$6,"枚",IF(D162="","","本")))</f>
        <v>#N/A</v>
      </c>
      <c r="N162" s="81" t="e">
        <f t="shared" si="4"/>
        <v>#N/A</v>
      </c>
      <c r="O162" s="103" t="e">
        <f t="shared" si="5"/>
        <v>#N/A</v>
      </c>
      <c r="P162" s="3"/>
      <c r="Q162" s="117"/>
    </row>
    <row r="163" spans="2:17" hidden="1">
      <c r="B163" s="12">
        <v>152</v>
      </c>
      <c r="C163" s="7"/>
      <c r="D163" s="10" t="e">
        <f>VLOOKUP(C163,品目ﾃﾞｰﾀ!$A$2:$B$22,2)</f>
        <v>#N/A</v>
      </c>
      <c r="E163" s="12"/>
      <c r="F163" s="3"/>
      <c r="G163" s="3"/>
      <c r="H163" s="11"/>
      <c r="I163" s="3"/>
      <c r="J163" s="3"/>
      <c r="K163" s="3"/>
      <c r="L163" s="6"/>
      <c r="M163" s="100" t="e">
        <f>IF(D163=品目ﾃﾞｰﾀ!$B$5,"枚",IF(D163=品目ﾃﾞｰﾀ!$B$6,"枚",IF(D163="","","本")))</f>
        <v>#N/A</v>
      </c>
      <c r="N163" s="81" t="e">
        <f t="shared" si="4"/>
        <v>#N/A</v>
      </c>
      <c r="O163" s="103" t="e">
        <f t="shared" si="5"/>
        <v>#N/A</v>
      </c>
      <c r="P163" s="3"/>
      <c r="Q163" s="117"/>
    </row>
    <row r="164" spans="2:17" hidden="1">
      <c r="B164" s="12">
        <v>153</v>
      </c>
      <c r="C164" s="7"/>
      <c r="D164" s="10" t="e">
        <f>VLOOKUP(C164,品目ﾃﾞｰﾀ!$A$2:$B$22,2)</f>
        <v>#N/A</v>
      </c>
      <c r="E164" s="12"/>
      <c r="F164" s="3"/>
      <c r="G164" s="3"/>
      <c r="H164" s="11"/>
      <c r="I164" s="3"/>
      <c r="J164" s="3"/>
      <c r="K164" s="3"/>
      <c r="L164" s="6"/>
      <c r="M164" s="100" t="e">
        <f>IF(D164=品目ﾃﾞｰﾀ!$B$5,"枚",IF(D164=品目ﾃﾞｰﾀ!$B$6,"枚",IF(D164="","","本")))</f>
        <v>#N/A</v>
      </c>
      <c r="N164" s="81" t="e">
        <f t="shared" si="4"/>
        <v>#N/A</v>
      </c>
      <c r="O164" s="103" t="e">
        <f t="shared" si="5"/>
        <v>#N/A</v>
      </c>
      <c r="P164" s="3"/>
      <c r="Q164" s="117"/>
    </row>
    <row r="165" spans="2:17" hidden="1">
      <c r="B165" s="12">
        <v>154</v>
      </c>
      <c r="C165" s="7"/>
      <c r="D165" s="10" t="e">
        <f>VLOOKUP(C165,品目ﾃﾞｰﾀ!$A$2:$B$22,2)</f>
        <v>#N/A</v>
      </c>
      <c r="E165" s="12"/>
      <c r="F165" s="3"/>
      <c r="G165" s="3"/>
      <c r="H165" s="11"/>
      <c r="I165" s="3"/>
      <c r="J165" s="3"/>
      <c r="K165" s="3"/>
      <c r="L165" s="6"/>
      <c r="M165" s="100" t="e">
        <f>IF(D165=品目ﾃﾞｰﾀ!$B$5,"枚",IF(D165=品目ﾃﾞｰﾀ!$B$6,"枚",IF(D165="","","本")))</f>
        <v>#N/A</v>
      </c>
      <c r="N165" s="81" t="e">
        <f t="shared" si="4"/>
        <v>#N/A</v>
      </c>
      <c r="O165" s="103" t="e">
        <f t="shared" si="5"/>
        <v>#N/A</v>
      </c>
      <c r="P165" s="3"/>
      <c r="Q165" s="117"/>
    </row>
    <row r="166" spans="2:17" hidden="1">
      <c r="B166" s="12">
        <v>155</v>
      </c>
      <c r="C166" s="7"/>
      <c r="D166" s="10" t="e">
        <f>VLOOKUP(C166,品目ﾃﾞｰﾀ!$A$2:$B$22,2)</f>
        <v>#N/A</v>
      </c>
      <c r="E166" s="12"/>
      <c r="F166" s="3"/>
      <c r="G166" s="3"/>
      <c r="H166" s="11"/>
      <c r="I166" s="3"/>
      <c r="J166" s="3"/>
      <c r="K166" s="3"/>
      <c r="L166" s="6"/>
      <c r="M166" s="100" t="e">
        <f>IF(D166=品目ﾃﾞｰﾀ!$B$5,"枚",IF(D166=品目ﾃﾞｰﾀ!$B$6,"枚",IF(D166="","","本")))</f>
        <v>#N/A</v>
      </c>
      <c r="N166" s="81" t="e">
        <f t="shared" si="4"/>
        <v>#N/A</v>
      </c>
      <c r="O166" s="103" t="e">
        <f t="shared" si="5"/>
        <v>#N/A</v>
      </c>
      <c r="P166" s="3"/>
      <c r="Q166" s="117"/>
    </row>
    <row r="167" spans="2:17" hidden="1">
      <c r="B167" s="12">
        <v>156</v>
      </c>
      <c r="C167" s="7"/>
      <c r="D167" s="10" t="e">
        <f>VLOOKUP(C167,品目ﾃﾞｰﾀ!$A$2:$B$22,2)</f>
        <v>#N/A</v>
      </c>
      <c r="E167" s="12"/>
      <c r="F167" s="3"/>
      <c r="G167" s="3"/>
      <c r="H167" s="11"/>
      <c r="I167" s="3"/>
      <c r="J167" s="3"/>
      <c r="K167" s="3"/>
      <c r="L167" s="6"/>
      <c r="M167" s="100" t="e">
        <f>IF(D167=品目ﾃﾞｰﾀ!$B$5,"枚",IF(D167=品目ﾃﾞｰﾀ!$B$6,"枚",IF(D167="","","本")))</f>
        <v>#N/A</v>
      </c>
      <c r="N167" s="81" t="e">
        <f t="shared" si="4"/>
        <v>#N/A</v>
      </c>
      <c r="O167" s="103" t="e">
        <f t="shared" si="5"/>
        <v>#N/A</v>
      </c>
      <c r="P167" s="3"/>
      <c r="Q167" s="117"/>
    </row>
    <row r="168" spans="2:17" hidden="1">
      <c r="B168" s="12">
        <v>157</v>
      </c>
      <c r="C168" s="7"/>
      <c r="D168" s="10" t="e">
        <f>VLOOKUP(C168,品目ﾃﾞｰﾀ!$A$2:$B$22,2)</f>
        <v>#N/A</v>
      </c>
      <c r="E168" s="12"/>
      <c r="F168" s="3"/>
      <c r="G168" s="3"/>
      <c r="H168" s="11"/>
      <c r="I168" s="3"/>
      <c r="J168" s="3"/>
      <c r="K168" s="3"/>
      <c r="L168" s="6"/>
      <c r="M168" s="100" t="e">
        <f>IF(D168=品目ﾃﾞｰﾀ!$B$5,"枚",IF(D168=品目ﾃﾞｰﾀ!$B$6,"枚",IF(D168="","","本")))</f>
        <v>#N/A</v>
      </c>
      <c r="N168" s="81" t="e">
        <f t="shared" si="4"/>
        <v>#N/A</v>
      </c>
      <c r="O168" s="103" t="e">
        <f t="shared" si="5"/>
        <v>#N/A</v>
      </c>
      <c r="P168" s="3"/>
      <c r="Q168" s="117"/>
    </row>
    <row r="169" spans="2:17" hidden="1">
      <c r="B169" s="12">
        <v>158</v>
      </c>
      <c r="C169" s="7"/>
      <c r="D169" s="10" t="e">
        <f>VLOOKUP(C169,品目ﾃﾞｰﾀ!$A$2:$B$22,2)</f>
        <v>#N/A</v>
      </c>
      <c r="E169" s="12"/>
      <c r="F169" s="3"/>
      <c r="G169" s="3"/>
      <c r="H169" s="11"/>
      <c r="I169" s="3"/>
      <c r="J169" s="3"/>
      <c r="K169" s="3"/>
      <c r="L169" s="6"/>
      <c r="M169" s="100" t="e">
        <f>IF(D169=品目ﾃﾞｰﾀ!$B$5,"枚",IF(D169=品目ﾃﾞｰﾀ!$B$6,"枚",IF(D169="","","本")))</f>
        <v>#N/A</v>
      </c>
      <c r="N169" s="81" t="e">
        <f t="shared" si="4"/>
        <v>#N/A</v>
      </c>
      <c r="O169" s="103" t="e">
        <f t="shared" si="5"/>
        <v>#N/A</v>
      </c>
      <c r="P169" s="3"/>
      <c r="Q169" s="117"/>
    </row>
    <row r="170" spans="2:17" hidden="1">
      <c r="B170" s="12">
        <v>159</v>
      </c>
      <c r="C170" s="7"/>
      <c r="D170" s="10" t="e">
        <f>VLOOKUP(C170,品目ﾃﾞｰﾀ!$A$2:$B$22,2)</f>
        <v>#N/A</v>
      </c>
      <c r="E170" s="12"/>
      <c r="F170" s="3"/>
      <c r="G170" s="3"/>
      <c r="H170" s="11"/>
      <c r="I170" s="3"/>
      <c r="J170" s="3"/>
      <c r="K170" s="3"/>
      <c r="L170" s="6"/>
      <c r="M170" s="100" t="e">
        <f>IF(D170=品目ﾃﾞｰﾀ!$B$5,"枚",IF(D170=品目ﾃﾞｰﾀ!$B$6,"枚",IF(D170="","","本")))</f>
        <v>#N/A</v>
      </c>
      <c r="N170" s="81" t="e">
        <f t="shared" si="4"/>
        <v>#N/A</v>
      </c>
      <c r="O170" s="103" t="e">
        <f t="shared" si="5"/>
        <v>#N/A</v>
      </c>
      <c r="P170" s="3"/>
      <c r="Q170" s="117"/>
    </row>
    <row r="171" spans="2:17" hidden="1">
      <c r="B171" s="12">
        <v>160</v>
      </c>
      <c r="C171" s="7"/>
      <c r="D171" s="10" t="e">
        <f>VLOOKUP(C171,品目ﾃﾞｰﾀ!$A$2:$B$22,2)</f>
        <v>#N/A</v>
      </c>
      <c r="E171" s="12"/>
      <c r="F171" s="3"/>
      <c r="G171" s="3"/>
      <c r="H171" s="11"/>
      <c r="I171" s="3"/>
      <c r="J171" s="3"/>
      <c r="K171" s="3"/>
      <c r="L171" s="6"/>
      <c r="M171" s="100" t="e">
        <f>IF(D171=品目ﾃﾞｰﾀ!$B$5,"枚",IF(D171=品目ﾃﾞｰﾀ!$B$6,"枚",IF(D171="","","本")))</f>
        <v>#N/A</v>
      </c>
      <c r="N171" s="81" t="e">
        <f t="shared" si="4"/>
        <v>#N/A</v>
      </c>
      <c r="O171" s="103" t="e">
        <f t="shared" si="5"/>
        <v>#N/A</v>
      </c>
      <c r="P171" s="3"/>
      <c r="Q171" s="117"/>
    </row>
    <row r="172" spans="2:17" hidden="1">
      <c r="B172" s="12">
        <v>161</v>
      </c>
      <c r="C172" s="7"/>
      <c r="D172" s="10" t="e">
        <f>VLOOKUP(C172,品目ﾃﾞｰﾀ!$A$2:$B$22,2)</f>
        <v>#N/A</v>
      </c>
      <c r="E172" s="12"/>
      <c r="F172" s="3"/>
      <c r="G172" s="3"/>
      <c r="H172" s="11"/>
      <c r="I172" s="3"/>
      <c r="J172" s="3"/>
      <c r="K172" s="3"/>
      <c r="L172" s="6"/>
      <c r="M172" s="100" t="e">
        <f>IF(D172=品目ﾃﾞｰﾀ!$B$5,"枚",IF(D172=品目ﾃﾞｰﾀ!$B$6,"枚",IF(D172="","","本")))</f>
        <v>#N/A</v>
      </c>
      <c r="N172" s="81" t="e">
        <f t="shared" si="4"/>
        <v>#N/A</v>
      </c>
      <c r="O172" s="103" t="e">
        <f t="shared" si="5"/>
        <v>#N/A</v>
      </c>
      <c r="P172" s="3"/>
      <c r="Q172" s="117"/>
    </row>
    <row r="173" spans="2:17" hidden="1">
      <c r="B173" s="12">
        <v>162</v>
      </c>
      <c r="C173" s="7"/>
      <c r="D173" s="10" t="e">
        <f>VLOOKUP(C173,品目ﾃﾞｰﾀ!$A$2:$B$22,2)</f>
        <v>#N/A</v>
      </c>
      <c r="E173" s="12"/>
      <c r="F173" s="3"/>
      <c r="G173" s="3"/>
      <c r="H173" s="11"/>
      <c r="I173" s="3"/>
      <c r="J173" s="3"/>
      <c r="K173" s="3"/>
      <c r="L173" s="6"/>
      <c r="M173" s="100" t="e">
        <f>IF(D173=品目ﾃﾞｰﾀ!$B$5,"枚",IF(D173=品目ﾃﾞｰﾀ!$B$6,"枚",IF(D173="","","本")))</f>
        <v>#N/A</v>
      </c>
      <c r="N173" s="81" t="e">
        <f t="shared" si="4"/>
        <v>#N/A</v>
      </c>
      <c r="O173" s="103" t="e">
        <f t="shared" si="5"/>
        <v>#N/A</v>
      </c>
      <c r="P173" s="3"/>
      <c r="Q173" s="117"/>
    </row>
    <row r="174" spans="2:17" hidden="1">
      <c r="B174" s="12">
        <v>163</v>
      </c>
      <c r="C174" s="7"/>
      <c r="D174" s="10" t="e">
        <f>VLOOKUP(C174,品目ﾃﾞｰﾀ!$A$2:$B$22,2)</f>
        <v>#N/A</v>
      </c>
      <c r="E174" s="12"/>
      <c r="F174" s="3"/>
      <c r="G174" s="3"/>
      <c r="H174" s="3"/>
      <c r="I174" s="3"/>
      <c r="J174" s="3"/>
      <c r="K174" s="3"/>
      <c r="L174" s="6"/>
      <c r="M174" s="100" t="e">
        <f>IF(D174=品目ﾃﾞｰﾀ!$B$5,"枚",IF(D174=品目ﾃﾞｰﾀ!$B$6,"枚",IF(D174="","","本")))</f>
        <v>#N/A</v>
      </c>
      <c r="N174" s="81" t="e">
        <f t="shared" si="4"/>
        <v>#N/A</v>
      </c>
      <c r="O174" s="103" t="e">
        <f t="shared" si="5"/>
        <v>#N/A</v>
      </c>
      <c r="P174" s="3"/>
      <c r="Q174" s="117"/>
    </row>
    <row r="175" spans="2:17" hidden="1">
      <c r="B175" s="12">
        <v>164</v>
      </c>
      <c r="C175" s="7"/>
      <c r="D175" s="10" t="e">
        <f>VLOOKUP(C175,品目ﾃﾞｰﾀ!$A$2:$B$22,2)</f>
        <v>#N/A</v>
      </c>
      <c r="E175" s="3"/>
      <c r="F175" s="3"/>
      <c r="G175" s="3"/>
      <c r="H175" s="3"/>
      <c r="I175" s="3"/>
      <c r="J175" s="3"/>
      <c r="K175" s="3"/>
      <c r="L175" s="6"/>
      <c r="M175" s="100" t="e">
        <f>IF(D175=品目ﾃﾞｰﾀ!$B$5,"枚",IF(D175=品目ﾃﾞｰﾀ!$B$6,"枚",IF(D175="","","本")))</f>
        <v>#N/A</v>
      </c>
      <c r="N175" s="81" t="e">
        <f t="shared" si="4"/>
        <v>#N/A</v>
      </c>
      <c r="O175" s="103" t="e">
        <f t="shared" si="5"/>
        <v>#N/A</v>
      </c>
      <c r="P175" s="3"/>
      <c r="Q175" s="117"/>
    </row>
    <row r="176" spans="2:17" hidden="1">
      <c r="B176" s="12">
        <v>165</v>
      </c>
      <c r="C176" s="7"/>
      <c r="D176" s="10" t="e">
        <f>VLOOKUP(C176,品目ﾃﾞｰﾀ!$A$2:$B$22,2)</f>
        <v>#N/A</v>
      </c>
      <c r="E176" s="3"/>
      <c r="F176" s="3"/>
      <c r="G176" s="3"/>
      <c r="H176" s="3"/>
      <c r="I176" s="3"/>
      <c r="J176" s="3"/>
      <c r="K176" s="3"/>
      <c r="L176" s="6"/>
      <c r="M176" s="100" t="e">
        <f>IF(D176=品目ﾃﾞｰﾀ!$B$5,"枚",IF(D176=品目ﾃﾞｰﾀ!$B$6,"枚",IF(D176="","","本")))</f>
        <v>#N/A</v>
      </c>
      <c r="N176" s="81" t="e">
        <f t="shared" si="4"/>
        <v>#N/A</v>
      </c>
      <c r="O176" s="103" t="e">
        <f t="shared" si="5"/>
        <v>#N/A</v>
      </c>
      <c r="P176" s="3"/>
      <c r="Q176" s="117"/>
    </row>
    <row r="177" spans="2:17" hidden="1">
      <c r="B177" s="12">
        <v>166</v>
      </c>
      <c r="C177" s="7"/>
      <c r="D177" s="10" t="e">
        <f>VLOOKUP(C177,品目ﾃﾞｰﾀ!$A$2:$B$22,2)</f>
        <v>#N/A</v>
      </c>
      <c r="E177" s="3"/>
      <c r="F177" s="3"/>
      <c r="G177" s="3"/>
      <c r="H177" s="3"/>
      <c r="I177" s="3"/>
      <c r="J177" s="3"/>
      <c r="K177" s="3"/>
      <c r="L177" s="6"/>
      <c r="M177" s="100" t="e">
        <f>IF(D177=品目ﾃﾞｰﾀ!$B$5,"枚",IF(D177=品目ﾃﾞｰﾀ!$B$6,"枚",IF(D177="","","本")))</f>
        <v>#N/A</v>
      </c>
      <c r="N177" s="81" t="e">
        <f t="shared" si="4"/>
        <v>#N/A</v>
      </c>
      <c r="O177" s="103" t="e">
        <f t="shared" si="5"/>
        <v>#N/A</v>
      </c>
      <c r="P177" s="3"/>
      <c r="Q177" s="117"/>
    </row>
    <row r="178" spans="2:17" hidden="1">
      <c r="B178" s="12">
        <v>167</v>
      </c>
      <c r="C178" s="7"/>
      <c r="D178" s="10" t="e">
        <f>VLOOKUP(C178,品目ﾃﾞｰﾀ!$A$2:$B$22,2)</f>
        <v>#N/A</v>
      </c>
      <c r="E178" s="3"/>
      <c r="F178" s="3"/>
      <c r="G178" s="3"/>
      <c r="H178" s="3"/>
      <c r="I178" s="3"/>
      <c r="J178" s="3"/>
      <c r="K178" s="3"/>
      <c r="L178" s="6"/>
      <c r="M178" s="100" t="e">
        <f>IF(D178=品目ﾃﾞｰﾀ!$B$5,"枚",IF(D178=品目ﾃﾞｰﾀ!$B$6,"枚",IF(D178="","","本")))</f>
        <v>#N/A</v>
      </c>
      <c r="N178" s="81" t="e">
        <f t="shared" si="4"/>
        <v>#N/A</v>
      </c>
      <c r="O178" s="103" t="e">
        <f t="shared" si="5"/>
        <v>#N/A</v>
      </c>
      <c r="P178" s="3"/>
      <c r="Q178" s="117"/>
    </row>
    <row r="179" spans="2:17" hidden="1">
      <c r="B179" s="12">
        <v>168</v>
      </c>
      <c r="C179" s="7"/>
      <c r="D179" s="10" t="e">
        <f>VLOOKUP(C179,品目ﾃﾞｰﾀ!$A$2:$B$22,2)</f>
        <v>#N/A</v>
      </c>
      <c r="E179" s="3"/>
      <c r="F179" s="3"/>
      <c r="G179" s="3"/>
      <c r="H179" s="3"/>
      <c r="I179" s="3"/>
      <c r="J179" s="3"/>
      <c r="K179" s="3"/>
      <c r="L179" s="6"/>
      <c r="M179" s="100" t="e">
        <f>IF(D179=品目ﾃﾞｰﾀ!$B$5,"枚",IF(D179=品目ﾃﾞｰﾀ!$B$6,"枚",IF(D179="","","本")))</f>
        <v>#N/A</v>
      </c>
      <c r="N179" s="81" t="e">
        <f t="shared" si="4"/>
        <v>#N/A</v>
      </c>
      <c r="O179" s="103" t="e">
        <f t="shared" si="5"/>
        <v>#N/A</v>
      </c>
      <c r="P179" s="3"/>
      <c r="Q179" s="117"/>
    </row>
    <row r="180" spans="2:17" hidden="1">
      <c r="B180" s="12">
        <v>169</v>
      </c>
      <c r="C180" s="7"/>
      <c r="D180" s="10" t="e">
        <f>VLOOKUP(C180,品目ﾃﾞｰﾀ!$A$2:$B$22,2)</f>
        <v>#N/A</v>
      </c>
      <c r="E180" s="3"/>
      <c r="F180" s="3"/>
      <c r="G180" s="3"/>
      <c r="H180" s="3"/>
      <c r="I180" s="3"/>
      <c r="J180" s="3"/>
      <c r="K180" s="3"/>
      <c r="L180" s="6"/>
      <c r="M180" s="100" t="e">
        <f>IF(D180=品目ﾃﾞｰﾀ!$B$5,"枚",IF(D180=品目ﾃﾞｰﾀ!$B$6,"枚",IF(D180="","","本")))</f>
        <v>#N/A</v>
      </c>
      <c r="N180" s="81" t="e">
        <f t="shared" si="4"/>
        <v>#N/A</v>
      </c>
      <c r="O180" s="103" t="e">
        <f t="shared" si="5"/>
        <v>#N/A</v>
      </c>
      <c r="P180" s="3"/>
      <c r="Q180" s="117"/>
    </row>
    <row r="181" spans="2:17" hidden="1">
      <c r="B181" s="12">
        <v>170</v>
      </c>
      <c r="C181" s="7"/>
      <c r="D181" s="10" t="e">
        <f>VLOOKUP(C181,品目ﾃﾞｰﾀ!$A$2:$B$22,2)</f>
        <v>#N/A</v>
      </c>
      <c r="E181" s="3"/>
      <c r="F181" s="3"/>
      <c r="G181" s="3"/>
      <c r="H181" s="3"/>
      <c r="I181" s="3"/>
      <c r="J181" s="3"/>
      <c r="K181" s="3"/>
      <c r="L181" s="6"/>
      <c r="M181" s="100" t="e">
        <f>IF(D181=品目ﾃﾞｰﾀ!$B$5,"枚",IF(D181=品目ﾃﾞｰﾀ!$B$6,"枚",IF(D181="","","本")))</f>
        <v>#N/A</v>
      </c>
      <c r="N181" s="81" t="e">
        <f t="shared" si="4"/>
        <v>#N/A</v>
      </c>
      <c r="O181" s="103" t="e">
        <f t="shared" si="5"/>
        <v>#N/A</v>
      </c>
      <c r="P181" s="3"/>
      <c r="Q181" s="117"/>
    </row>
    <row r="182" spans="2:17" hidden="1">
      <c r="B182" s="12">
        <v>171</v>
      </c>
      <c r="C182" s="7"/>
      <c r="D182" s="10" t="e">
        <f>VLOOKUP(C182,品目ﾃﾞｰﾀ!$A$2:$B$22,2)</f>
        <v>#N/A</v>
      </c>
      <c r="E182" s="3"/>
      <c r="F182" s="3"/>
      <c r="G182" s="3"/>
      <c r="H182" s="3"/>
      <c r="I182" s="3"/>
      <c r="J182" s="3"/>
      <c r="K182" s="3"/>
      <c r="L182" s="6"/>
      <c r="M182" s="100" t="e">
        <f>IF(D182=品目ﾃﾞｰﾀ!$B$5,"枚",IF(D182=品目ﾃﾞｰﾀ!$B$6,"枚",IF(D182="","","本")))</f>
        <v>#N/A</v>
      </c>
      <c r="N182" s="81" t="e">
        <f t="shared" si="4"/>
        <v>#N/A</v>
      </c>
      <c r="O182" s="103" t="e">
        <f t="shared" si="5"/>
        <v>#N/A</v>
      </c>
      <c r="P182" s="3"/>
      <c r="Q182" s="117"/>
    </row>
    <row r="183" spans="2:17" hidden="1">
      <c r="B183" s="12">
        <v>172</v>
      </c>
      <c r="C183" s="7"/>
      <c r="D183" s="10" t="e">
        <f>VLOOKUP(C183,品目ﾃﾞｰﾀ!$A$2:$B$22,2)</f>
        <v>#N/A</v>
      </c>
      <c r="E183" s="3"/>
      <c r="F183" s="3"/>
      <c r="G183" s="3"/>
      <c r="H183" s="3"/>
      <c r="I183" s="3"/>
      <c r="J183" s="3"/>
      <c r="K183" s="3"/>
      <c r="L183" s="6"/>
      <c r="M183" s="100" t="e">
        <f>IF(D183=品目ﾃﾞｰﾀ!$B$5,"枚",IF(D183=品目ﾃﾞｰﾀ!$B$6,"枚",IF(D183="","","本")))</f>
        <v>#N/A</v>
      </c>
      <c r="N183" s="81" t="e">
        <f t="shared" si="4"/>
        <v>#N/A</v>
      </c>
      <c r="O183" s="103" t="e">
        <f t="shared" si="5"/>
        <v>#N/A</v>
      </c>
      <c r="P183" s="3"/>
      <c r="Q183" s="117"/>
    </row>
    <row r="184" spans="2:17" hidden="1">
      <c r="B184" s="12">
        <v>173</v>
      </c>
      <c r="C184" s="7"/>
      <c r="D184" s="10" t="e">
        <f>VLOOKUP(C184,品目ﾃﾞｰﾀ!$A$2:$B$22,2)</f>
        <v>#N/A</v>
      </c>
      <c r="E184" s="3"/>
      <c r="F184" s="3"/>
      <c r="G184" s="3"/>
      <c r="H184" s="3"/>
      <c r="I184" s="3"/>
      <c r="J184" s="3"/>
      <c r="K184" s="3"/>
      <c r="L184" s="6"/>
      <c r="M184" s="100" t="e">
        <f>IF(D184=品目ﾃﾞｰﾀ!$B$5,"枚",IF(D184=品目ﾃﾞｰﾀ!$B$6,"枚",IF(D184="","","本")))</f>
        <v>#N/A</v>
      </c>
      <c r="N184" s="81" t="e">
        <f t="shared" si="4"/>
        <v>#N/A</v>
      </c>
      <c r="O184" s="103" t="e">
        <f t="shared" si="5"/>
        <v>#N/A</v>
      </c>
      <c r="P184" s="3"/>
      <c r="Q184" s="117"/>
    </row>
    <row r="185" spans="2:17" hidden="1">
      <c r="B185" s="12">
        <v>174</v>
      </c>
      <c r="C185" s="7"/>
      <c r="D185" s="10" t="e">
        <f>VLOOKUP(C185,品目ﾃﾞｰﾀ!$A$2:$B$22,2)</f>
        <v>#N/A</v>
      </c>
      <c r="E185" s="3"/>
      <c r="F185" s="3"/>
      <c r="G185" s="3"/>
      <c r="H185" s="3"/>
      <c r="I185" s="3"/>
      <c r="J185" s="3"/>
      <c r="K185" s="3"/>
      <c r="L185" s="6"/>
      <c r="M185" s="100" t="e">
        <f>IF(D185=品目ﾃﾞｰﾀ!$B$5,"枚",IF(D185=品目ﾃﾞｰﾀ!$B$6,"枚",IF(D185="","","本")))</f>
        <v>#N/A</v>
      </c>
      <c r="N185" s="81" t="e">
        <f t="shared" si="4"/>
        <v>#N/A</v>
      </c>
      <c r="O185" s="103" t="e">
        <f t="shared" si="5"/>
        <v>#N/A</v>
      </c>
      <c r="P185" s="3"/>
      <c r="Q185" s="117"/>
    </row>
    <row r="186" spans="2:17" hidden="1">
      <c r="B186" s="12">
        <v>175</v>
      </c>
      <c r="C186" s="7"/>
      <c r="D186" s="10" t="e">
        <f>VLOOKUP(C186,品目ﾃﾞｰﾀ!$A$2:$B$22,2)</f>
        <v>#N/A</v>
      </c>
      <c r="E186" s="3"/>
      <c r="F186" s="3"/>
      <c r="G186" s="3"/>
      <c r="H186" s="3"/>
      <c r="I186" s="3"/>
      <c r="J186" s="3"/>
      <c r="K186" s="3"/>
      <c r="L186" s="6"/>
      <c r="M186" s="100" t="e">
        <f>IF(D186=品目ﾃﾞｰﾀ!$B$5,"枚",IF(D186=品目ﾃﾞｰﾀ!$B$6,"枚",IF(D186="","","本")))</f>
        <v>#N/A</v>
      </c>
      <c r="N186" s="81" t="e">
        <f t="shared" si="4"/>
        <v>#N/A</v>
      </c>
      <c r="O186" s="103" t="e">
        <f t="shared" si="5"/>
        <v>#N/A</v>
      </c>
      <c r="P186" s="3"/>
      <c r="Q186" s="117"/>
    </row>
    <row r="187" spans="2:17" hidden="1">
      <c r="B187" s="12">
        <v>176</v>
      </c>
      <c r="C187" s="7"/>
      <c r="D187" s="10" t="e">
        <f>VLOOKUP(C187,品目ﾃﾞｰﾀ!$A$2:$B$22,2)</f>
        <v>#N/A</v>
      </c>
      <c r="E187" s="3"/>
      <c r="F187" s="3"/>
      <c r="G187" s="3"/>
      <c r="H187" s="3"/>
      <c r="I187" s="3"/>
      <c r="J187" s="3"/>
      <c r="K187" s="3"/>
      <c r="L187" s="6"/>
      <c r="M187" s="100" t="e">
        <f>IF(D187=品目ﾃﾞｰﾀ!$B$5,"枚",IF(D187=品目ﾃﾞｰﾀ!$B$6,"枚",IF(D187="","","本")))</f>
        <v>#N/A</v>
      </c>
      <c r="N187" s="81" t="e">
        <f t="shared" si="4"/>
        <v>#N/A</v>
      </c>
      <c r="O187" s="103" t="e">
        <f t="shared" si="5"/>
        <v>#N/A</v>
      </c>
      <c r="P187" s="3"/>
      <c r="Q187" s="117"/>
    </row>
    <row r="188" spans="2:17" hidden="1">
      <c r="B188" s="12">
        <v>177</v>
      </c>
      <c r="C188" s="7"/>
      <c r="D188" s="10" t="e">
        <f>VLOOKUP(C188,品目ﾃﾞｰﾀ!$A$2:$B$22,2)</f>
        <v>#N/A</v>
      </c>
      <c r="E188" s="3"/>
      <c r="F188" s="3"/>
      <c r="G188" s="3"/>
      <c r="H188" s="3"/>
      <c r="I188" s="3"/>
      <c r="J188" s="3"/>
      <c r="K188" s="3"/>
      <c r="L188" s="6"/>
      <c r="M188" s="100" t="e">
        <f>IF(D188=品目ﾃﾞｰﾀ!$B$5,"枚",IF(D188=品目ﾃﾞｰﾀ!$B$6,"枚",IF(D188="","","本")))</f>
        <v>#N/A</v>
      </c>
      <c r="N188" s="81" t="e">
        <f t="shared" si="4"/>
        <v>#N/A</v>
      </c>
      <c r="O188" s="103" t="e">
        <f t="shared" si="5"/>
        <v>#N/A</v>
      </c>
      <c r="P188" s="3"/>
      <c r="Q188" s="117"/>
    </row>
    <row r="189" spans="2:17" hidden="1">
      <c r="B189" s="12">
        <v>178</v>
      </c>
      <c r="C189" s="7"/>
      <c r="D189" s="10" t="e">
        <f>VLOOKUP(C189,品目ﾃﾞｰﾀ!$A$2:$B$22,2)</f>
        <v>#N/A</v>
      </c>
      <c r="E189" s="3"/>
      <c r="F189" s="3"/>
      <c r="G189" s="3"/>
      <c r="H189" s="3"/>
      <c r="I189" s="3"/>
      <c r="J189" s="3"/>
      <c r="K189" s="3"/>
      <c r="L189" s="6"/>
      <c r="M189" s="100" t="e">
        <f>IF(D189=品目ﾃﾞｰﾀ!$B$5,"枚",IF(D189=品目ﾃﾞｰﾀ!$B$6,"枚",IF(D189="","","本")))</f>
        <v>#N/A</v>
      </c>
      <c r="N189" s="81" t="e">
        <f t="shared" si="4"/>
        <v>#N/A</v>
      </c>
      <c r="O189" s="103" t="e">
        <f t="shared" si="5"/>
        <v>#N/A</v>
      </c>
      <c r="P189" s="3"/>
      <c r="Q189" s="117"/>
    </row>
    <row r="190" spans="2:17" hidden="1">
      <c r="B190" s="12">
        <v>179</v>
      </c>
      <c r="C190" s="7"/>
      <c r="D190" s="10" t="e">
        <f>VLOOKUP(C190,品目ﾃﾞｰﾀ!$A$2:$B$22,2)</f>
        <v>#N/A</v>
      </c>
      <c r="E190" s="3"/>
      <c r="F190" s="3"/>
      <c r="G190" s="3"/>
      <c r="H190" s="3"/>
      <c r="I190" s="3"/>
      <c r="J190" s="3"/>
      <c r="K190" s="3"/>
      <c r="L190" s="6"/>
      <c r="M190" s="100" t="e">
        <f>IF(D190=品目ﾃﾞｰﾀ!$B$5,"枚",IF(D190=品目ﾃﾞｰﾀ!$B$6,"枚",IF(D190="","","本")))</f>
        <v>#N/A</v>
      </c>
      <c r="N190" s="81" t="e">
        <f t="shared" si="4"/>
        <v>#N/A</v>
      </c>
      <c r="O190" s="103" t="e">
        <f t="shared" si="5"/>
        <v>#N/A</v>
      </c>
      <c r="P190" s="3"/>
      <c r="Q190" s="117"/>
    </row>
    <row r="191" spans="2:17" hidden="1">
      <c r="B191" s="12">
        <v>180</v>
      </c>
      <c r="C191" s="7"/>
      <c r="D191" s="10" t="e">
        <f>VLOOKUP(C191,品目ﾃﾞｰﾀ!$A$2:$B$22,2)</f>
        <v>#N/A</v>
      </c>
      <c r="E191" s="3"/>
      <c r="F191" s="3"/>
      <c r="G191" s="3"/>
      <c r="H191" s="3"/>
      <c r="I191" s="3"/>
      <c r="J191" s="3"/>
      <c r="K191" s="3"/>
      <c r="L191" s="6"/>
      <c r="M191" s="100" t="e">
        <f>IF(D191=品目ﾃﾞｰﾀ!$B$5,"枚",IF(D191=品目ﾃﾞｰﾀ!$B$6,"枚",IF(D191="","","本")))</f>
        <v>#N/A</v>
      </c>
      <c r="N191" s="81" t="e">
        <f t="shared" si="4"/>
        <v>#N/A</v>
      </c>
      <c r="O191" s="103" t="e">
        <f t="shared" si="5"/>
        <v>#N/A</v>
      </c>
      <c r="P191" s="3"/>
      <c r="Q191" s="117"/>
    </row>
    <row r="192" spans="2:17" hidden="1">
      <c r="B192" s="12">
        <v>181</v>
      </c>
      <c r="C192" s="7"/>
      <c r="D192" s="10" t="e">
        <f>VLOOKUP(C192,品目ﾃﾞｰﾀ!$A$2:$B$22,2)</f>
        <v>#N/A</v>
      </c>
      <c r="E192" s="3"/>
      <c r="F192" s="3"/>
      <c r="G192" s="3"/>
      <c r="H192" s="3"/>
      <c r="I192" s="3"/>
      <c r="J192" s="3"/>
      <c r="K192" s="3"/>
      <c r="L192" s="6"/>
      <c r="M192" s="100" t="e">
        <f>IF(D192=品目ﾃﾞｰﾀ!$B$5,"枚",IF(D192=品目ﾃﾞｰﾀ!$B$6,"枚",IF(D192="","","本")))</f>
        <v>#N/A</v>
      </c>
      <c r="N192" s="81" t="e">
        <f t="shared" si="4"/>
        <v>#N/A</v>
      </c>
      <c r="O192" s="103" t="e">
        <f t="shared" si="5"/>
        <v>#N/A</v>
      </c>
      <c r="P192" s="3"/>
      <c r="Q192" s="117"/>
    </row>
    <row r="193" spans="2:17" hidden="1">
      <c r="B193" s="12">
        <v>182</v>
      </c>
      <c r="C193" s="7"/>
      <c r="D193" s="10" t="e">
        <f>VLOOKUP(C193,品目ﾃﾞｰﾀ!$A$2:$B$22,2)</f>
        <v>#N/A</v>
      </c>
      <c r="E193" s="3"/>
      <c r="F193" s="3"/>
      <c r="G193" s="3"/>
      <c r="H193" s="3"/>
      <c r="I193" s="3"/>
      <c r="J193" s="3"/>
      <c r="K193" s="3"/>
      <c r="L193" s="6"/>
      <c r="M193" s="100" t="e">
        <f>IF(D193=品目ﾃﾞｰﾀ!$B$5,"枚",IF(D193=品目ﾃﾞｰﾀ!$B$6,"枚",IF(D193="","","本")))</f>
        <v>#N/A</v>
      </c>
      <c r="N193" s="81" t="e">
        <f t="shared" si="4"/>
        <v>#N/A</v>
      </c>
      <c r="O193" s="103" t="e">
        <f t="shared" si="5"/>
        <v>#N/A</v>
      </c>
      <c r="P193" s="3"/>
      <c r="Q193" s="117"/>
    </row>
    <row r="194" spans="2:17" hidden="1">
      <c r="B194" s="12">
        <v>183</v>
      </c>
      <c r="C194" s="7"/>
      <c r="D194" s="10" t="e">
        <f>VLOOKUP(C194,品目ﾃﾞｰﾀ!$A$2:$B$22,2)</f>
        <v>#N/A</v>
      </c>
      <c r="E194" s="3"/>
      <c r="F194" s="3"/>
      <c r="G194" s="3"/>
      <c r="H194" s="3"/>
      <c r="I194" s="3"/>
      <c r="J194" s="3"/>
      <c r="K194" s="3"/>
      <c r="L194" s="6"/>
      <c r="M194" s="100" t="e">
        <f>IF(D194=品目ﾃﾞｰﾀ!$B$5,"枚",IF(D194=品目ﾃﾞｰﾀ!$B$6,"枚",IF(D194="","","本")))</f>
        <v>#N/A</v>
      </c>
      <c r="N194" s="81" t="e">
        <f t="shared" si="4"/>
        <v>#N/A</v>
      </c>
      <c r="O194" s="103" t="e">
        <f t="shared" si="5"/>
        <v>#N/A</v>
      </c>
      <c r="P194" s="3"/>
      <c r="Q194" s="117"/>
    </row>
    <row r="195" spans="2:17" hidden="1">
      <c r="B195" s="12">
        <v>184</v>
      </c>
      <c r="C195" s="7"/>
      <c r="D195" s="10" t="e">
        <f>VLOOKUP(C195,品目ﾃﾞｰﾀ!$A$2:$B$22,2)</f>
        <v>#N/A</v>
      </c>
      <c r="E195" s="3"/>
      <c r="F195" s="3"/>
      <c r="G195" s="3"/>
      <c r="H195" s="3"/>
      <c r="I195" s="3"/>
      <c r="J195" s="3"/>
      <c r="K195" s="3"/>
      <c r="L195" s="6"/>
      <c r="M195" s="100" t="e">
        <f>IF(D195=品目ﾃﾞｰﾀ!$B$5,"枚",IF(D195=品目ﾃﾞｰﾀ!$B$6,"枚",IF(D195="","","本")))</f>
        <v>#N/A</v>
      </c>
      <c r="N195" s="81" t="e">
        <f t="shared" si="4"/>
        <v>#N/A</v>
      </c>
      <c r="O195" s="103" t="e">
        <f t="shared" si="5"/>
        <v>#N/A</v>
      </c>
      <c r="P195" s="3"/>
      <c r="Q195" s="117"/>
    </row>
    <row r="196" spans="2:17" hidden="1">
      <c r="B196" s="12">
        <v>185</v>
      </c>
      <c r="C196" s="7"/>
      <c r="D196" s="10" t="e">
        <f>VLOOKUP(C196,品目ﾃﾞｰﾀ!$A$2:$B$22,2)</f>
        <v>#N/A</v>
      </c>
      <c r="E196" s="3"/>
      <c r="F196" s="3"/>
      <c r="G196" s="3"/>
      <c r="H196" s="3"/>
      <c r="I196" s="3"/>
      <c r="J196" s="3"/>
      <c r="K196" s="3"/>
      <c r="L196" s="6"/>
      <c r="M196" s="100" t="e">
        <f>IF(D196=品目ﾃﾞｰﾀ!$B$5,"枚",IF(D196=品目ﾃﾞｰﾀ!$B$6,"枚",IF(D196="","","本")))</f>
        <v>#N/A</v>
      </c>
      <c r="N196" s="81" t="e">
        <f t="shared" si="4"/>
        <v>#N/A</v>
      </c>
      <c r="O196" s="103" t="e">
        <f t="shared" si="5"/>
        <v>#N/A</v>
      </c>
      <c r="P196" s="3"/>
      <c r="Q196" s="117"/>
    </row>
    <row r="197" spans="2:17" hidden="1">
      <c r="B197" s="12">
        <v>186</v>
      </c>
      <c r="C197" s="7"/>
      <c r="D197" s="10" t="e">
        <f>VLOOKUP(C197,品目ﾃﾞｰﾀ!$A$2:$B$22,2)</f>
        <v>#N/A</v>
      </c>
      <c r="E197" s="3"/>
      <c r="F197" s="3"/>
      <c r="G197" s="3"/>
      <c r="H197" s="3"/>
      <c r="I197" s="3"/>
      <c r="J197" s="3"/>
      <c r="K197" s="3"/>
      <c r="L197" s="6"/>
      <c r="M197" s="100" t="e">
        <f>IF(D197=品目ﾃﾞｰﾀ!$B$5,"枚",IF(D197=品目ﾃﾞｰﾀ!$B$6,"枚",IF(D197="","","本")))</f>
        <v>#N/A</v>
      </c>
      <c r="N197" s="81" t="e">
        <f t="shared" si="4"/>
        <v>#N/A</v>
      </c>
      <c r="O197" s="103" t="e">
        <f t="shared" si="5"/>
        <v>#N/A</v>
      </c>
      <c r="P197" s="3"/>
      <c r="Q197" s="117"/>
    </row>
    <row r="198" spans="2:17" hidden="1">
      <c r="B198" s="12">
        <v>187</v>
      </c>
      <c r="C198" s="7"/>
      <c r="D198" s="10" t="e">
        <f>VLOOKUP(C198,品目ﾃﾞｰﾀ!$A$2:$B$22,2)</f>
        <v>#N/A</v>
      </c>
      <c r="E198" s="3"/>
      <c r="F198" s="3"/>
      <c r="G198" s="3"/>
      <c r="H198" s="3"/>
      <c r="I198" s="3"/>
      <c r="J198" s="3"/>
      <c r="K198" s="3"/>
      <c r="L198" s="6"/>
      <c r="M198" s="100" t="e">
        <f>IF(D198=品目ﾃﾞｰﾀ!$B$5,"枚",IF(D198=品目ﾃﾞｰﾀ!$B$6,"枚",IF(D198="","","本")))</f>
        <v>#N/A</v>
      </c>
      <c r="N198" s="81" t="e">
        <f t="shared" si="4"/>
        <v>#N/A</v>
      </c>
      <c r="O198" s="103" t="e">
        <f t="shared" si="5"/>
        <v>#N/A</v>
      </c>
      <c r="P198" s="3"/>
      <c r="Q198" s="117"/>
    </row>
    <row r="199" spans="2:17" hidden="1">
      <c r="B199" s="12">
        <v>188</v>
      </c>
      <c r="C199" s="7"/>
      <c r="D199" s="10" t="e">
        <f>VLOOKUP(C199,品目ﾃﾞｰﾀ!$A$2:$B$22,2)</f>
        <v>#N/A</v>
      </c>
      <c r="E199" s="3"/>
      <c r="F199" s="3"/>
      <c r="G199" s="3"/>
      <c r="H199" s="3"/>
      <c r="I199" s="3"/>
      <c r="J199" s="3"/>
      <c r="K199" s="3"/>
      <c r="L199" s="6"/>
      <c r="M199" s="100" t="e">
        <f>IF(D199=品目ﾃﾞｰﾀ!$B$5,"枚",IF(D199=品目ﾃﾞｰﾀ!$B$6,"枚",IF(D199="","","本")))</f>
        <v>#N/A</v>
      </c>
      <c r="N199" s="81" t="e">
        <f t="shared" si="4"/>
        <v>#N/A</v>
      </c>
      <c r="O199" s="103" t="e">
        <f t="shared" si="5"/>
        <v>#N/A</v>
      </c>
      <c r="P199" s="3"/>
      <c r="Q199" s="117"/>
    </row>
    <row r="200" spans="2:17" hidden="1">
      <c r="B200" s="12">
        <v>189</v>
      </c>
      <c r="C200" s="7"/>
      <c r="D200" s="10" t="e">
        <f>VLOOKUP(C200,品目ﾃﾞｰﾀ!$A$2:$B$22,2)</f>
        <v>#N/A</v>
      </c>
      <c r="E200" s="3"/>
      <c r="F200" s="3"/>
      <c r="G200" s="3"/>
      <c r="H200" s="3"/>
      <c r="I200" s="3"/>
      <c r="J200" s="3"/>
      <c r="K200" s="3"/>
      <c r="L200" s="6"/>
      <c r="M200" s="100" t="e">
        <f>IF(D200=品目ﾃﾞｰﾀ!$B$5,"枚",IF(D200=品目ﾃﾞｰﾀ!$B$6,"枚",IF(D200="","","本")))</f>
        <v>#N/A</v>
      </c>
      <c r="N200" s="81" t="e">
        <f t="shared" si="4"/>
        <v>#N/A</v>
      </c>
      <c r="O200" s="103" t="e">
        <f t="shared" si="5"/>
        <v>#N/A</v>
      </c>
      <c r="P200" s="3"/>
      <c r="Q200" s="117"/>
    </row>
    <row r="201" spans="2:17" hidden="1">
      <c r="B201" s="12">
        <v>190</v>
      </c>
      <c r="C201" s="7"/>
      <c r="D201" s="10" t="e">
        <f>VLOOKUP(C201,品目ﾃﾞｰﾀ!$A$2:$B$22,2)</f>
        <v>#N/A</v>
      </c>
      <c r="E201" s="3"/>
      <c r="F201" s="3"/>
      <c r="G201" s="3"/>
      <c r="H201" s="3"/>
      <c r="I201" s="3"/>
      <c r="J201" s="3"/>
      <c r="K201" s="3"/>
      <c r="L201" s="6"/>
      <c r="M201" s="100" t="e">
        <f>IF(D201=品目ﾃﾞｰﾀ!$B$5,"枚",IF(D201=品目ﾃﾞｰﾀ!$B$6,"枚",IF(D201="","","本")))</f>
        <v>#N/A</v>
      </c>
      <c r="N201" s="81" t="e">
        <f t="shared" si="4"/>
        <v>#N/A</v>
      </c>
      <c r="O201" s="103" t="e">
        <f t="shared" si="5"/>
        <v>#N/A</v>
      </c>
      <c r="P201" s="3"/>
      <c r="Q201" s="117"/>
    </row>
    <row r="202" spans="2:17" hidden="1">
      <c r="B202" s="12">
        <v>191</v>
      </c>
      <c r="C202" s="7"/>
      <c r="D202" s="10" t="e">
        <f>VLOOKUP(C202,品目ﾃﾞｰﾀ!$A$2:$B$22,2)</f>
        <v>#N/A</v>
      </c>
      <c r="E202" s="3"/>
      <c r="F202" s="3"/>
      <c r="G202" s="3"/>
      <c r="H202" s="3"/>
      <c r="I202" s="3"/>
      <c r="J202" s="3"/>
      <c r="K202" s="3"/>
      <c r="L202" s="6"/>
      <c r="M202" s="100" t="e">
        <f>IF(D202=品目ﾃﾞｰﾀ!$B$5,"枚",IF(D202=品目ﾃﾞｰﾀ!$B$6,"枚",IF(D202="","","本")))</f>
        <v>#N/A</v>
      </c>
      <c r="N202" s="81" t="e">
        <f t="shared" si="4"/>
        <v>#N/A</v>
      </c>
      <c r="O202" s="103" t="e">
        <f t="shared" si="5"/>
        <v>#N/A</v>
      </c>
      <c r="P202" s="3"/>
      <c r="Q202" s="117"/>
    </row>
    <row r="203" spans="2:17" hidden="1">
      <c r="B203" s="12">
        <v>192</v>
      </c>
      <c r="C203" s="7"/>
      <c r="D203" s="10" t="e">
        <f>VLOOKUP(C203,品目ﾃﾞｰﾀ!$A$2:$B$22,2)</f>
        <v>#N/A</v>
      </c>
      <c r="E203" s="3"/>
      <c r="F203" s="3"/>
      <c r="G203" s="3"/>
      <c r="H203" s="3"/>
      <c r="I203" s="3"/>
      <c r="J203" s="3"/>
      <c r="K203" s="3"/>
      <c r="L203" s="6"/>
      <c r="M203" s="100" t="e">
        <f>IF(D203=品目ﾃﾞｰﾀ!$B$5,"枚",IF(D203=品目ﾃﾞｰﾀ!$B$6,"枚",IF(D203="","","本")))</f>
        <v>#N/A</v>
      </c>
      <c r="N203" s="81" t="e">
        <f t="shared" si="4"/>
        <v>#N/A</v>
      </c>
      <c r="O203" s="103" t="e">
        <f t="shared" si="5"/>
        <v>#N/A</v>
      </c>
      <c r="P203" s="3"/>
      <c r="Q203" s="117"/>
    </row>
    <row r="204" spans="2:17" hidden="1">
      <c r="B204" s="12">
        <v>193</v>
      </c>
      <c r="C204" s="7"/>
      <c r="D204" s="10" t="e">
        <f>VLOOKUP(C204,品目ﾃﾞｰﾀ!$A$2:$B$22,2)</f>
        <v>#N/A</v>
      </c>
      <c r="E204" s="3"/>
      <c r="F204" s="3"/>
      <c r="G204" s="3"/>
      <c r="H204" s="3"/>
      <c r="I204" s="3"/>
      <c r="J204" s="3"/>
      <c r="K204" s="3"/>
      <c r="L204" s="6"/>
      <c r="M204" s="100" t="e">
        <f>IF(D204=品目ﾃﾞｰﾀ!$B$5,"枚",IF(D204=品目ﾃﾞｰﾀ!$B$6,"枚",IF(D204="","","本")))</f>
        <v>#N/A</v>
      </c>
      <c r="N204" s="81" t="e">
        <f t="shared" si="4"/>
        <v>#N/A</v>
      </c>
      <c r="O204" s="103" t="e">
        <f t="shared" si="5"/>
        <v>#N/A</v>
      </c>
      <c r="P204" s="3"/>
      <c r="Q204" s="117"/>
    </row>
    <row r="205" spans="2:17" hidden="1">
      <c r="B205" s="12">
        <v>194</v>
      </c>
      <c r="C205" s="7"/>
      <c r="D205" s="10" t="e">
        <f>VLOOKUP(C205,品目ﾃﾞｰﾀ!$A$2:$B$22,2)</f>
        <v>#N/A</v>
      </c>
      <c r="E205" s="3"/>
      <c r="F205" s="3"/>
      <c r="G205" s="3"/>
      <c r="H205" s="3"/>
      <c r="I205" s="3"/>
      <c r="J205" s="3"/>
      <c r="K205" s="3"/>
      <c r="L205" s="6"/>
      <c r="M205" s="100" t="e">
        <f>IF(D205=品目ﾃﾞｰﾀ!$B$5,"枚",IF(D205=品目ﾃﾞｰﾀ!$B$6,"枚",IF(D205="","","本")))</f>
        <v>#N/A</v>
      </c>
      <c r="N205" s="81" t="e">
        <f t="shared" ref="N205:N268" si="6">IF(D205="Ⅳ 造作用製材（壁板）",ROUND(I205*K205/1000000,4)*L205,IF(D205="Ⅴ フローリング",ROUND(I205*K205/1000000,4)*L205,ROUND(I205*J205*K205/1000000000,4)*L205))</f>
        <v>#N/A</v>
      </c>
      <c r="O205" s="103" t="e">
        <f t="shared" ref="O205:O268" si="7">IF(D205="Ⅳ 造作用製材（壁板）","㎡",IF(D205="Ⅴ フローリング","㎡",IF(D205="","","㎥")))</f>
        <v>#N/A</v>
      </c>
      <c r="P205" s="3"/>
      <c r="Q205" s="117"/>
    </row>
    <row r="206" spans="2:17" hidden="1">
      <c r="B206" s="12">
        <v>195</v>
      </c>
      <c r="C206" s="7"/>
      <c r="D206" s="10" t="e">
        <f>VLOOKUP(C206,品目ﾃﾞｰﾀ!$A$2:$B$22,2)</f>
        <v>#N/A</v>
      </c>
      <c r="E206" s="3"/>
      <c r="F206" s="3"/>
      <c r="G206" s="3"/>
      <c r="H206" s="3"/>
      <c r="I206" s="3"/>
      <c r="J206" s="3"/>
      <c r="K206" s="3"/>
      <c r="L206" s="6"/>
      <c r="M206" s="100" t="e">
        <f>IF(D206=品目ﾃﾞｰﾀ!$B$5,"枚",IF(D206=品目ﾃﾞｰﾀ!$B$6,"枚",IF(D206="","","本")))</f>
        <v>#N/A</v>
      </c>
      <c r="N206" s="81" t="e">
        <f t="shared" si="6"/>
        <v>#N/A</v>
      </c>
      <c r="O206" s="103" t="e">
        <f t="shared" si="7"/>
        <v>#N/A</v>
      </c>
      <c r="P206" s="3"/>
      <c r="Q206" s="117"/>
    </row>
    <row r="207" spans="2:17" hidden="1">
      <c r="B207" s="12">
        <v>196</v>
      </c>
      <c r="C207" s="7"/>
      <c r="D207" s="10" t="e">
        <f>VLOOKUP(C207,品目ﾃﾞｰﾀ!$A$2:$B$22,2)</f>
        <v>#N/A</v>
      </c>
      <c r="E207" s="3"/>
      <c r="F207" s="3"/>
      <c r="G207" s="3"/>
      <c r="H207" s="3"/>
      <c r="I207" s="3"/>
      <c r="J207" s="3"/>
      <c r="K207" s="3"/>
      <c r="L207" s="6"/>
      <c r="M207" s="100" t="e">
        <f>IF(D207=品目ﾃﾞｰﾀ!$B$5,"枚",IF(D207=品目ﾃﾞｰﾀ!$B$6,"枚",IF(D207="","","本")))</f>
        <v>#N/A</v>
      </c>
      <c r="N207" s="81" t="e">
        <f t="shared" si="6"/>
        <v>#N/A</v>
      </c>
      <c r="O207" s="103" t="e">
        <f t="shared" si="7"/>
        <v>#N/A</v>
      </c>
      <c r="P207" s="3"/>
      <c r="Q207" s="117"/>
    </row>
    <row r="208" spans="2:17" hidden="1">
      <c r="B208" s="12">
        <v>197</v>
      </c>
      <c r="C208" s="7"/>
      <c r="D208" s="10" t="e">
        <f>VLOOKUP(C208,品目ﾃﾞｰﾀ!$A$2:$B$22,2)</f>
        <v>#N/A</v>
      </c>
      <c r="E208" s="3"/>
      <c r="F208" s="3"/>
      <c r="G208" s="3"/>
      <c r="H208" s="3"/>
      <c r="I208" s="3"/>
      <c r="J208" s="3"/>
      <c r="K208" s="3"/>
      <c r="L208" s="6"/>
      <c r="M208" s="100" t="e">
        <f>IF(D208=品目ﾃﾞｰﾀ!$B$5,"枚",IF(D208=品目ﾃﾞｰﾀ!$B$6,"枚",IF(D208="","","本")))</f>
        <v>#N/A</v>
      </c>
      <c r="N208" s="81" t="e">
        <f t="shared" si="6"/>
        <v>#N/A</v>
      </c>
      <c r="O208" s="103" t="e">
        <f t="shared" si="7"/>
        <v>#N/A</v>
      </c>
      <c r="P208" s="3"/>
      <c r="Q208" s="117"/>
    </row>
    <row r="209" spans="2:17" hidden="1">
      <c r="B209" s="12">
        <v>198</v>
      </c>
      <c r="C209" s="7"/>
      <c r="D209" s="10" t="e">
        <f>VLOOKUP(C209,品目ﾃﾞｰﾀ!$A$2:$B$22,2)</f>
        <v>#N/A</v>
      </c>
      <c r="E209" s="3"/>
      <c r="F209" s="3"/>
      <c r="G209" s="3"/>
      <c r="H209" s="3"/>
      <c r="I209" s="3"/>
      <c r="J209" s="3"/>
      <c r="K209" s="3"/>
      <c r="L209" s="6"/>
      <c r="M209" s="100" t="e">
        <f>IF(D209=品目ﾃﾞｰﾀ!$B$5,"枚",IF(D209=品目ﾃﾞｰﾀ!$B$6,"枚",IF(D209="","","本")))</f>
        <v>#N/A</v>
      </c>
      <c r="N209" s="81" t="e">
        <f t="shared" si="6"/>
        <v>#N/A</v>
      </c>
      <c r="O209" s="103" t="e">
        <f t="shared" si="7"/>
        <v>#N/A</v>
      </c>
      <c r="P209" s="3"/>
      <c r="Q209" s="117"/>
    </row>
    <row r="210" spans="2:17" hidden="1">
      <c r="B210" s="12">
        <v>199</v>
      </c>
      <c r="C210" s="7"/>
      <c r="D210" s="10" t="e">
        <f>VLOOKUP(C210,品目ﾃﾞｰﾀ!$A$2:$B$22,2)</f>
        <v>#N/A</v>
      </c>
      <c r="E210" s="3"/>
      <c r="F210" s="3"/>
      <c r="G210" s="3"/>
      <c r="H210" s="3"/>
      <c r="I210" s="3"/>
      <c r="J210" s="3"/>
      <c r="K210" s="3"/>
      <c r="L210" s="6"/>
      <c r="M210" s="100" t="e">
        <f>IF(D210=品目ﾃﾞｰﾀ!$B$5,"枚",IF(D210=品目ﾃﾞｰﾀ!$B$6,"枚",IF(D210="","","本")))</f>
        <v>#N/A</v>
      </c>
      <c r="N210" s="81" t="e">
        <f t="shared" si="6"/>
        <v>#N/A</v>
      </c>
      <c r="O210" s="103" t="e">
        <f t="shared" si="7"/>
        <v>#N/A</v>
      </c>
      <c r="P210" s="3"/>
      <c r="Q210" s="117"/>
    </row>
    <row r="211" spans="2:17" hidden="1">
      <c r="B211" s="12">
        <v>200</v>
      </c>
      <c r="C211" s="7"/>
      <c r="D211" s="10" t="e">
        <f>VLOOKUP(C211,品目ﾃﾞｰﾀ!$A$2:$B$22,2)</f>
        <v>#N/A</v>
      </c>
      <c r="E211" s="3"/>
      <c r="F211" s="3"/>
      <c r="G211" s="3"/>
      <c r="H211" s="3"/>
      <c r="I211" s="3"/>
      <c r="J211" s="3"/>
      <c r="K211" s="3"/>
      <c r="L211" s="6"/>
      <c r="M211" s="100" t="e">
        <f>IF(D211=品目ﾃﾞｰﾀ!$B$5,"枚",IF(D211=品目ﾃﾞｰﾀ!$B$6,"枚",IF(D211="","","本")))</f>
        <v>#N/A</v>
      </c>
      <c r="N211" s="81" t="e">
        <f t="shared" si="6"/>
        <v>#N/A</v>
      </c>
      <c r="O211" s="103" t="e">
        <f t="shared" si="7"/>
        <v>#N/A</v>
      </c>
      <c r="P211" s="3"/>
      <c r="Q211" s="117"/>
    </row>
    <row r="212" spans="2:17" hidden="1">
      <c r="B212" s="12">
        <v>201</v>
      </c>
      <c r="C212" s="7"/>
      <c r="D212" s="10" t="e">
        <f>VLOOKUP(C212,品目ﾃﾞｰﾀ!$A$2:$B$22,2)</f>
        <v>#N/A</v>
      </c>
      <c r="E212" s="3"/>
      <c r="F212" s="3"/>
      <c r="G212" s="3"/>
      <c r="H212" s="3"/>
      <c r="I212" s="3"/>
      <c r="J212" s="3"/>
      <c r="K212" s="3"/>
      <c r="L212" s="6"/>
      <c r="M212" s="100" t="e">
        <f>IF(D212=品目ﾃﾞｰﾀ!$B$5,"枚",IF(D212=品目ﾃﾞｰﾀ!$B$6,"枚",IF(D212="","","本")))</f>
        <v>#N/A</v>
      </c>
      <c r="N212" s="81" t="e">
        <f t="shared" si="6"/>
        <v>#N/A</v>
      </c>
      <c r="O212" s="103" t="e">
        <f t="shared" si="7"/>
        <v>#N/A</v>
      </c>
      <c r="P212" s="3"/>
      <c r="Q212" s="117"/>
    </row>
    <row r="213" spans="2:17" hidden="1">
      <c r="B213" s="12">
        <v>202</v>
      </c>
      <c r="C213" s="7"/>
      <c r="D213" s="10" t="e">
        <f>VLOOKUP(C213,品目ﾃﾞｰﾀ!$A$2:$B$22,2)</f>
        <v>#N/A</v>
      </c>
      <c r="E213" s="3"/>
      <c r="F213" s="3"/>
      <c r="G213" s="3"/>
      <c r="H213" s="3"/>
      <c r="I213" s="3"/>
      <c r="J213" s="3"/>
      <c r="K213" s="3"/>
      <c r="L213" s="6"/>
      <c r="M213" s="100" t="e">
        <f>IF(D213=品目ﾃﾞｰﾀ!$B$5,"枚",IF(D213=品目ﾃﾞｰﾀ!$B$6,"枚",IF(D213="","","本")))</f>
        <v>#N/A</v>
      </c>
      <c r="N213" s="81" t="e">
        <f t="shared" si="6"/>
        <v>#N/A</v>
      </c>
      <c r="O213" s="103" t="e">
        <f t="shared" si="7"/>
        <v>#N/A</v>
      </c>
      <c r="P213" s="3"/>
      <c r="Q213" s="117"/>
    </row>
    <row r="214" spans="2:17" hidden="1">
      <c r="B214" s="12">
        <v>203</v>
      </c>
      <c r="C214" s="7"/>
      <c r="D214" s="10" t="e">
        <f>VLOOKUP(C214,品目ﾃﾞｰﾀ!$A$2:$B$22,2)</f>
        <v>#N/A</v>
      </c>
      <c r="E214" s="3"/>
      <c r="F214" s="3"/>
      <c r="G214" s="3"/>
      <c r="H214" s="3"/>
      <c r="I214" s="3"/>
      <c r="J214" s="3"/>
      <c r="K214" s="3"/>
      <c r="L214" s="6"/>
      <c r="M214" s="100" t="e">
        <f>IF(D214=品目ﾃﾞｰﾀ!$B$5,"枚",IF(D214=品目ﾃﾞｰﾀ!$B$6,"枚",IF(D214="","","本")))</f>
        <v>#N/A</v>
      </c>
      <c r="N214" s="81" t="e">
        <f t="shared" si="6"/>
        <v>#N/A</v>
      </c>
      <c r="O214" s="103" t="e">
        <f t="shared" si="7"/>
        <v>#N/A</v>
      </c>
      <c r="P214" s="3"/>
      <c r="Q214" s="117"/>
    </row>
    <row r="215" spans="2:17" hidden="1">
      <c r="B215" s="12">
        <v>204</v>
      </c>
      <c r="C215" s="7"/>
      <c r="D215" s="10" t="e">
        <f>VLOOKUP(C215,品目ﾃﾞｰﾀ!$A$2:$B$22,2)</f>
        <v>#N/A</v>
      </c>
      <c r="E215" s="3"/>
      <c r="F215" s="3"/>
      <c r="G215" s="3"/>
      <c r="H215" s="3"/>
      <c r="I215" s="3"/>
      <c r="J215" s="3"/>
      <c r="K215" s="3"/>
      <c r="L215" s="6"/>
      <c r="M215" s="100" t="e">
        <f>IF(D215=品目ﾃﾞｰﾀ!$B$5,"枚",IF(D215=品目ﾃﾞｰﾀ!$B$6,"枚",IF(D215="","","本")))</f>
        <v>#N/A</v>
      </c>
      <c r="N215" s="81" t="e">
        <f t="shared" si="6"/>
        <v>#N/A</v>
      </c>
      <c r="O215" s="103" t="e">
        <f t="shared" si="7"/>
        <v>#N/A</v>
      </c>
      <c r="P215" s="3"/>
      <c r="Q215" s="117"/>
    </row>
    <row r="216" spans="2:17" hidden="1">
      <c r="B216" s="12">
        <v>205</v>
      </c>
      <c r="C216" s="7"/>
      <c r="D216" s="10" t="e">
        <f>VLOOKUP(C216,品目ﾃﾞｰﾀ!$A$2:$B$22,2)</f>
        <v>#N/A</v>
      </c>
      <c r="E216" s="3"/>
      <c r="F216" s="3"/>
      <c r="G216" s="3"/>
      <c r="H216" s="3"/>
      <c r="I216" s="3"/>
      <c r="J216" s="3"/>
      <c r="K216" s="3"/>
      <c r="L216" s="6"/>
      <c r="M216" s="100" t="e">
        <f>IF(D216=品目ﾃﾞｰﾀ!$B$5,"枚",IF(D216=品目ﾃﾞｰﾀ!$B$6,"枚",IF(D216="","","本")))</f>
        <v>#N/A</v>
      </c>
      <c r="N216" s="81" t="e">
        <f t="shared" si="6"/>
        <v>#N/A</v>
      </c>
      <c r="O216" s="103" t="e">
        <f t="shared" si="7"/>
        <v>#N/A</v>
      </c>
      <c r="P216" s="3"/>
      <c r="Q216" s="117"/>
    </row>
    <row r="217" spans="2:17" hidden="1">
      <c r="B217" s="12">
        <v>206</v>
      </c>
      <c r="C217" s="7"/>
      <c r="D217" s="10" t="e">
        <f>VLOOKUP(C217,品目ﾃﾞｰﾀ!$A$2:$B$22,2)</f>
        <v>#N/A</v>
      </c>
      <c r="E217" s="3"/>
      <c r="F217" s="3"/>
      <c r="G217" s="3"/>
      <c r="H217" s="3"/>
      <c r="I217" s="3"/>
      <c r="J217" s="3"/>
      <c r="K217" s="3"/>
      <c r="L217" s="6"/>
      <c r="M217" s="100" t="e">
        <f>IF(D217=品目ﾃﾞｰﾀ!$B$5,"枚",IF(D217=品目ﾃﾞｰﾀ!$B$6,"枚",IF(D217="","","本")))</f>
        <v>#N/A</v>
      </c>
      <c r="N217" s="81" t="e">
        <f t="shared" si="6"/>
        <v>#N/A</v>
      </c>
      <c r="O217" s="103" t="e">
        <f t="shared" si="7"/>
        <v>#N/A</v>
      </c>
      <c r="P217" s="3"/>
      <c r="Q217" s="117"/>
    </row>
    <row r="218" spans="2:17" hidden="1">
      <c r="B218" s="12">
        <v>207</v>
      </c>
      <c r="C218" s="7"/>
      <c r="D218" s="10" t="e">
        <f>VLOOKUP(C218,品目ﾃﾞｰﾀ!$A$2:$B$22,2)</f>
        <v>#N/A</v>
      </c>
      <c r="E218" s="3"/>
      <c r="F218" s="3"/>
      <c r="G218" s="3"/>
      <c r="H218" s="3"/>
      <c r="I218" s="3"/>
      <c r="J218" s="3"/>
      <c r="K218" s="3"/>
      <c r="L218" s="6"/>
      <c r="M218" s="100" t="e">
        <f>IF(D218=品目ﾃﾞｰﾀ!$B$5,"枚",IF(D218=品目ﾃﾞｰﾀ!$B$6,"枚",IF(D218="","","本")))</f>
        <v>#N/A</v>
      </c>
      <c r="N218" s="81" t="e">
        <f t="shared" si="6"/>
        <v>#N/A</v>
      </c>
      <c r="O218" s="103" t="e">
        <f t="shared" si="7"/>
        <v>#N/A</v>
      </c>
      <c r="P218" s="3"/>
      <c r="Q218" s="117"/>
    </row>
    <row r="219" spans="2:17" hidden="1">
      <c r="B219" s="12">
        <v>208</v>
      </c>
      <c r="C219" s="7"/>
      <c r="D219" s="10" t="e">
        <f>VLOOKUP(C219,品目ﾃﾞｰﾀ!$A$2:$B$22,2)</f>
        <v>#N/A</v>
      </c>
      <c r="E219" s="3"/>
      <c r="F219" s="3"/>
      <c r="G219" s="3"/>
      <c r="H219" s="3"/>
      <c r="I219" s="3"/>
      <c r="J219" s="3"/>
      <c r="K219" s="3"/>
      <c r="L219" s="6"/>
      <c r="M219" s="100" t="e">
        <f>IF(D219=品目ﾃﾞｰﾀ!$B$5,"枚",IF(D219=品目ﾃﾞｰﾀ!$B$6,"枚",IF(D219="","","本")))</f>
        <v>#N/A</v>
      </c>
      <c r="N219" s="81" t="e">
        <f t="shared" si="6"/>
        <v>#N/A</v>
      </c>
      <c r="O219" s="103" t="e">
        <f t="shared" si="7"/>
        <v>#N/A</v>
      </c>
      <c r="P219" s="3"/>
      <c r="Q219" s="117"/>
    </row>
    <row r="220" spans="2:17" hidden="1">
      <c r="B220" s="12">
        <v>209</v>
      </c>
      <c r="C220" s="7"/>
      <c r="D220" s="10" t="e">
        <f>VLOOKUP(C220,品目ﾃﾞｰﾀ!$A$2:$B$22,2)</f>
        <v>#N/A</v>
      </c>
      <c r="E220" s="3"/>
      <c r="F220" s="3"/>
      <c r="G220" s="3"/>
      <c r="H220" s="3"/>
      <c r="I220" s="3"/>
      <c r="J220" s="3"/>
      <c r="K220" s="3"/>
      <c r="L220" s="6"/>
      <c r="M220" s="100" t="e">
        <f>IF(D220=品目ﾃﾞｰﾀ!$B$5,"枚",IF(D220=品目ﾃﾞｰﾀ!$B$6,"枚",IF(D220="","","本")))</f>
        <v>#N/A</v>
      </c>
      <c r="N220" s="81" t="e">
        <f t="shared" si="6"/>
        <v>#N/A</v>
      </c>
      <c r="O220" s="103" t="e">
        <f t="shared" si="7"/>
        <v>#N/A</v>
      </c>
      <c r="P220" s="3"/>
      <c r="Q220" s="117"/>
    </row>
    <row r="221" spans="2:17" hidden="1">
      <c r="B221" s="12">
        <v>210</v>
      </c>
      <c r="C221" s="7"/>
      <c r="D221" s="10" t="e">
        <f>VLOOKUP(C221,品目ﾃﾞｰﾀ!$A$2:$B$22,2)</f>
        <v>#N/A</v>
      </c>
      <c r="E221" s="3"/>
      <c r="F221" s="3"/>
      <c r="G221" s="3"/>
      <c r="H221" s="3"/>
      <c r="I221" s="3"/>
      <c r="J221" s="3"/>
      <c r="K221" s="3"/>
      <c r="L221" s="6"/>
      <c r="M221" s="100" t="e">
        <f>IF(D221=品目ﾃﾞｰﾀ!$B$5,"枚",IF(D221=品目ﾃﾞｰﾀ!$B$6,"枚",IF(D221="","","本")))</f>
        <v>#N/A</v>
      </c>
      <c r="N221" s="81" t="e">
        <f t="shared" si="6"/>
        <v>#N/A</v>
      </c>
      <c r="O221" s="103" t="e">
        <f t="shared" si="7"/>
        <v>#N/A</v>
      </c>
      <c r="P221" s="3"/>
      <c r="Q221" s="117"/>
    </row>
    <row r="222" spans="2:17" hidden="1">
      <c r="B222" s="12">
        <v>211</v>
      </c>
      <c r="C222" s="7"/>
      <c r="D222" s="10" t="e">
        <f>VLOOKUP(C222,品目ﾃﾞｰﾀ!$A$2:$B$22,2)</f>
        <v>#N/A</v>
      </c>
      <c r="E222" s="3"/>
      <c r="F222" s="3"/>
      <c r="G222" s="3"/>
      <c r="H222" s="3"/>
      <c r="I222" s="3"/>
      <c r="J222" s="3"/>
      <c r="K222" s="3"/>
      <c r="L222" s="6"/>
      <c r="M222" s="100" t="e">
        <f>IF(D222=品目ﾃﾞｰﾀ!$B$5,"枚",IF(D222=品目ﾃﾞｰﾀ!$B$6,"枚",IF(D222="","","本")))</f>
        <v>#N/A</v>
      </c>
      <c r="N222" s="81" t="e">
        <f t="shared" si="6"/>
        <v>#N/A</v>
      </c>
      <c r="O222" s="103" t="e">
        <f t="shared" si="7"/>
        <v>#N/A</v>
      </c>
      <c r="P222" s="3"/>
      <c r="Q222" s="117"/>
    </row>
    <row r="223" spans="2:17" hidden="1">
      <c r="B223" s="12">
        <v>212</v>
      </c>
      <c r="C223" s="7"/>
      <c r="D223" s="10" t="e">
        <f>VLOOKUP(C223,品目ﾃﾞｰﾀ!$A$2:$B$22,2)</f>
        <v>#N/A</v>
      </c>
      <c r="E223" s="3"/>
      <c r="F223" s="3"/>
      <c r="G223" s="3"/>
      <c r="H223" s="3"/>
      <c r="I223" s="3"/>
      <c r="J223" s="3"/>
      <c r="K223" s="3"/>
      <c r="L223" s="6"/>
      <c r="M223" s="100" t="e">
        <f>IF(D223=品目ﾃﾞｰﾀ!$B$5,"枚",IF(D223=品目ﾃﾞｰﾀ!$B$6,"枚",IF(D223="","","本")))</f>
        <v>#N/A</v>
      </c>
      <c r="N223" s="81" t="e">
        <f t="shared" si="6"/>
        <v>#N/A</v>
      </c>
      <c r="O223" s="103" t="e">
        <f t="shared" si="7"/>
        <v>#N/A</v>
      </c>
      <c r="P223" s="3"/>
      <c r="Q223" s="117"/>
    </row>
    <row r="224" spans="2:17" hidden="1">
      <c r="B224" s="12">
        <v>213</v>
      </c>
      <c r="C224" s="7"/>
      <c r="D224" s="10" t="e">
        <f>VLOOKUP(C224,品目ﾃﾞｰﾀ!$A$2:$B$22,2)</f>
        <v>#N/A</v>
      </c>
      <c r="E224" s="3"/>
      <c r="F224" s="3"/>
      <c r="G224" s="3"/>
      <c r="H224" s="3"/>
      <c r="I224" s="3"/>
      <c r="J224" s="3"/>
      <c r="K224" s="3"/>
      <c r="L224" s="6"/>
      <c r="M224" s="100" t="e">
        <f>IF(D224=品目ﾃﾞｰﾀ!$B$5,"枚",IF(D224=品目ﾃﾞｰﾀ!$B$6,"枚",IF(D224="","","本")))</f>
        <v>#N/A</v>
      </c>
      <c r="N224" s="81" t="e">
        <f t="shared" si="6"/>
        <v>#N/A</v>
      </c>
      <c r="O224" s="103" t="e">
        <f t="shared" si="7"/>
        <v>#N/A</v>
      </c>
      <c r="P224" s="3"/>
      <c r="Q224" s="117"/>
    </row>
    <row r="225" spans="2:17" hidden="1">
      <c r="B225" s="12">
        <v>214</v>
      </c>
      <c r="C225" s="7"/>
      <c r="D225" s="10" t="e">
        <f>VLOOKUP(C225,品目ﾃﾞｰﾀ!$A$2:$B$22,2)</f>
        <v>#N/A</v>
      </c>
      <c r="E225" s="3"/>
      <c r="F225" s="3"/>
      <c r="G225" s="3"/>
      <c r="H225" s="3"/>
      <c r="I225" s="3"/>
      <c r="J225" s="3"/>
      <c r="K225" s="3"/>
      <c r="L225" s="6"/>
      <c r="M225" s="100" t="e">
        <f>IF(D225=品目ﾃﾞｰﾀ!$B$5,"枚",IF(D225=品目ﾃﾞｰﾀ!$B$6,"枚",IF(D225="","","本")))</f>
        <v>#N/A</v>
      </c>
      <c r="N225" s="81" t="e">
        <f t="shared" si="6"/>
        <v>#N/A</v>
      </c>
      <c r="O225" s="103" t="e">
        <f t="shared" si="7"/>
        <v>#N/A</v>
      </c>
      <c r="P225" s="3"/>
      <c r="Q225" s="117"/>
    </row>
    <row r="226" spans="2:17" hidden="1">
      <c r="B226" s="12">
        <v>215</v>
      </c>
      <c r="C226" s="7"/>
      <c r="D226" s="10" t="e">
        <f>VLOOKUP(C226,品目ﾃﾞｰﾀ!$A$2:$B$22,2)</f>
        <v>#N/A</v>
      </c>
      <c r="E226" s="3"/>
      <c r="F226" s="3"/>
      <c r="G226" s="3"/>
      <c r="H226" s="3"/>
      <c r="I226" s="3"/>
      <c r="J226" s="3"/>
      <c r="K226" s="3"/>
      <c r="L226" s="6"/>
      <c r="M226" s="100" t="e">
        <f>IF(D226=品目ﾃﾞｰﾀ!$B$5,"枚",IF(D226=品目ﾃﾞｰﾀ!$B$6,"枚",IF(D226="","","本")))</f>
        <v>#N/A</v>
      </c>
      <c r="N226" s="81" t="e">
        <f t="shared" si="6"/>
        <v>#N/A</v>
      </c>
      <c r="O226" s="103" t="e">
        <f t="shared" si="7"/>
        <v>#N/A</v>
      </c>
      <c r="P226" s="3"/>
      <c r="Q226" s="117"/>
    </row>
    <row r="227" spans="2:17" hidden="1">
      <c r="B227" s="12">
        <v>216</v>
      </c>
      <c r="C227" s="7"/>
      <c r="D227" s="10" t="e">
        <f>VLOOKUP(C227,品目ﾃﾞｰﾀ!$A$2:$B$22,2)</f>
        <v>#N/A</v>
      </c>
      <c r="E227" s="3"/>
      <c r="F227" s="3"/>
      <c r="G227" s="3"/>
      <c r="H227" s="3"/>
      <c r="I227" s="3"/>
      <c r="J227" s="3"/>
      <c r="K227" s="3"/>
      <c r="L227" s="6"/>
      <c r="M227" s="100" t="e">
        <f>IF(D227=品目ﾃﾞｰﾀ!$B$5,"枚",IF(D227=品目ﾃﾞｰﾀ!$B$6,"枚",IF(D227="","","本")))</f>
        <v>#N/A</v>
      </c>
      <c r="N227" s="81" t="e">
        <f t="shared" si="6"/>
        <v>#N/A</v>
      </c>
      <c r="O227" s="103" t="e">
        <f t="shared" si="7"/>
        <v>#N/A</v>
      </c>
      <c r="P227" s="3"/>
      <c r="Q227" s="117"/>
    </row>
    <row r="228" spans="2:17" hidden="1">
      <c r="B228" s="12">
        <v>217</v>
      </c>
      <c r="C228" s="7"/>
      <c r="D228" s="10" t="e">
        <f>VLOOKUP(C228,品目ﾃﾞｰﾀ!$A$2:$B$22,2)</f>
        <v>#N/A</v>
      </c>
      <c r="E228" s="3"/>
      <c r="F228" s="3"/>
      <c r="G228" s="3"/>
      <c r="H228" s="3"/>
      <c r="I228" s="3"/>
      <c r="J228" s="3"/>
      <c r="K228" s="3"/>
      <c r="L228" s="6"/>
      <c r="M228" s="100" t="e">
        <f>IF(D228=品目ﾃﾞｰﾀ!$B$5,"枚",IF(D228=品目ﾃﾞｰﾀ!$B$6,"枚",IF(D228="","","本")))</f>
        <v>#N/A</v>
      </c>
      <c r="N228" s="81" t="e">
        <f t="shared" si="6"/>
        <v>#N/A</v>
      </c>
      <c r="O228" s="103" t="e">
        <f t="shared" si="7"/>
        <v>#N/A</v>
      </c>
      <c r="P228" s="3"/>
      <c r="Q228" s="117"/>
    </row>
    <row r="229" spans="2:17" hidden="1">
      <c r="B229" s="12">
        <v>218</v>
      </c>
      <c r="C229" s="7"/>
      <c r="D229" s="10" t="e">
        <f>VLOOKUP(C229,品目ﾃﾞｰﾀ!$A$2:$B$22,2)</f>
        <v>#N/A</v>
      </c>
      <c r="E229" s="3"/>
      <c r="F229" s="3"/>
      <c r="G229" s="3"/>
      <c r="H229" s="3"/>
      <c r="I229" s="3"/>
      <c r="J229" s="3"/>
      <c r="K229" s="3"/>
      <c r="L229" s="6"/>
      <c r="M229" s="100" t="e">
        <f>IF(D229=品目ﾃﾞｰﾀ!$B$5,"枚",IF(D229=品目ﾃﾞｰﾀ!$B$6,"枚",IF(D229="","","本")))</f>
        <v>#N/A</v>
      </c>
      <c r="N229" s="81" t="e">
        <f t="shared" si="6"/>
        <v>#N/A</v>
      </c>
      <c r="O229" s="103" t="e">
        <f t="shared" si="7"/>
        <v>#N/A</v>
      </c>
      <c r="P229" s="3"/>
      <c r="Q229" s="117"/>
    </row>
    <row r="230" spans="2:17" hidden="1">
      <c r="B230" s="12">
        <v>219</v>
      </c>
      <c r="C230" s="7"/>
      <c r="D230" s="10" t="e">
        <f>VLOOKUP(C230,品目ﾃﾞｰﾀ!$A$2:$B$22,2)</f>
        <v>#N/A</v>
      </c>
      <c r="E230" s="3"/>
      <c r="F230" s="3"/>
      <c r="G230" s="3"/>
      <c r="H230" s="3"/>
      <c r="I230" s="3"/>
      <c r="J230" s="3"/>
      <c r="K230" s="3"/>
      <c r="L230" s="6"/>
      <c r="M230" s="100" t="e">
        <f>IF(D230=品目ﾃﾞｰﾀ!$B$5,"枚",IF(D230=品目ﾃﾞｰﾀ!$B$6,"枚",IF(D230="","","本")))</f>
        <v>#N/A</v>
      </c>
      <c r="N230" s="81" t="e">
        <f t="shared" si="6"/>
        <v>#N/A</v>
      </c>
      <c r="O230" s="103" t="e">
        <f t="shared" si="7"/>
        <v>#N/A</v>
      </c>
      <c r="P230" s="3"/>
      <c r="Q230" s="117"/>
    </row>
    <row r="231" spans="2:17" hidden="1">
      <c r="B231" s="12">
        <v>220</v>
      </c>
      <c r="C231" s="7"/>
      <c r="D231" s="10" t="e">
        <f>VLOOKUP(C231,品目ﾃﾞｰﾀ!$A$2:$B$22,2)</f>
        <v>#N/A</v>
      </c>
      <c r="E231" s="3"/>
      <c r="F231" s="3"/>
      <c r="G231" s="3"/>
      <c r="H231" s="3"/>
      <c r="I231" s="3"/>
      <c r="J231" s="3"/>
      <c r="K231" s="3"/>
      <c r="L231" s="6"/>
      <c r="M231" s="100" t="e">
        <f>IF(D231=品目ﾃﾞｰﾀ!$B$5,"枚",IF(D231=品目ﾃﾞｰﾀ!$B$6,"枚",IF(D231="","","本")))</f>
        <v>#N/A</v>
      </c>
      <c r="N231" s="81" t="e">
        <f t="shared" si="6"/>
        <v>#N/A</v>
      </c>
      <c r="O231" s="103" t="e">
        <f t="shared" si="7"/>
        <v>#N/A</v>
      </c>
      <c r="P231" s="3"/>
      <c r="Q231" s="117"/>
    </row>
    <row r="232" spans="2:17" hidden="1">
      <c r="B232" s="12">
        <v>221</v>
      </c>
      <c r="C232" s="7"/>
      <c r="D232" s="10" t="e">
        <f>VLOOKUP(C232,品目ﾃﾞｰﾀ!$A$2:$B$22,2)</f>
        <v>#N/A</v>
      </c>
      <c r="E232" s="3"/>
      <c r="F232" s="3"/>
      <c r="G232" s="3"/>
      <c r="H232" s="3"/>
      <c r="I232" s="3"/>
      <c r="J232" s="3"/>
      <c r="K232" s="3"/>
      <c r="L232" s="6"/>
      <c r="M232" s="100" t="e">
        <f>IF(D232=品目ﾃﾞｰﾀ!$B$5,"枚",IF(D232=品目ﾃﾞｰﾀ!$B$6,"枚",IF(D232="","","本")))</f>
        <v>#N/A</v>
      </c>
      <c r="N232" s="81" t="e">
        <f t="shared" si="6"/>
        <v>#N/A</v>
      </c>
      <c r="O232" s="103" t="e">
        <f t="shared" si="7"/>
        <v>#N/A</v>
      </c>
      <c r="P232" s="3"/>
      <c r="Q232" s="117"/>
    </row>
    <row r="233" spans="2:17" hidden="1">
      <c r="B233" s="12">
        <v>222</v>
      </c>
      <c r="C233" s="7"/>
      <c r="D233" s="10" t="e">
        <f>VLOOKUP(C233,品目ﾃﾞｰﾀ!$A$2:$B$22,2)</f>
        <v>#N/A</v>
      </c>
      <c r="E233" s="3"/>
      <c r="F233" s="3"/>
      <c r="G233" s="3"/>
      <c r="H233" s="3"/>
      <c r="I233" s="3"/>
      <c r="J233" s="3"/>
      <c r="K233" s="3"/>
      <c r="L233" s="6"/>
      <c r="M233" s="100" t="e">
        <f>IF(D233=品目ﾃﾞｰﾀ!$B$5,"枚",IF(D233=品目ﾃﾞｰﾀ!$B$6,"枚",IF(D233="","","本")))</f>
        <v>#N/A</v>
      </c>
      <c r="N233" s="81" t="e">
        <f t="shared" si="6"/>
        <v>#N/A</v>
      </c>
      <c r="O233" s="103" t="e">
        <f t="shared" si="7"/>
        <v>#N/A</v>
      </c>
      <c r="P233" s="3"/>
      <c r="Q233" s="117"/>
    </row>
    <row r="234" spans="2:17" hidden="1">
      <c r="B234" s="12">
        <v>223</v>
      </c>
      <c r="C234" s="7"/>
      <c r="D234" s="10" t="e">
        <f>VLOOKUP(C234,品目ﾃﾞｰﾀ!$A$2:$B$22,2)</f>
        <v>#N/A</v>
      </c>
      <c r="E234" s="3"/>
      <c r="F234" s="3"/>
      <c r="G234" s="3"/>
      <c r="H234" s="3"/>
      <c r="I234" s="3"/>
      <c r="J234" s="3"/>
      <c r="K234" s="3"/>
      <c r="L234" s="6"/>
      <c r="M234" s="100" t="e">
        <f>IF(D234=品目ﾃﾞｰﾀ!$B$5,"枚",IF(D234=品目ﾃﾞｰﾀ!$B$6,"枚",IF(D234="","","本")))</f>
        <v>#N/A</v>
      </c>
      <c r="N234" s="81" t="e">
        <f t="shared" si="6"/>
        <v>#N/A</v>
      </c>
      <c r="O234" s="103" t="e">
        <f t="shared" si="7"/>
        <v>#N/A</v>
      </c>
      <c r="P234" s="3"/>
      <c r="Q234" s="117"/>
    </row>
    <row r="235" spans="2:17" hidden="1">
      <c r="B235" s="12">
        <v>224</v>
      </c>
      <c r="C235" s="7"/>
      <c r="D235" s="10" t="e">
        <f>VLOOKUP(C235,品目ﾃﾞｰﾀ!$A$2:$B$22,2)</f>
        <v>#N/A</v>
      </c>
      <c r="E235" s="3"/>
      <c r="F235" s="3"/>
      <c r="G235" s="3"/>
      <c r="H235" s="3"/>
      <c r="I235" s="3"/>
      <c r="J235" s="3"/>
      <c r="K235" s="3"/>
      <c r="L235" s="6"/>
      <c r="M235" s="100" t="e">
        <f>IF(D235=品目ﾃﾞｰﾀ!$B$5,"枚",IF(D235=品目ﾃﾞｰﾀ!$B$6,"枚",IF(D235="","","本")))</f>
        <v>#N/A</v>
      </c>
      <c r="N235" s="81" t="e">
        <f t="shared" si="6"/>
        <v>#N/A</v>
      </c>
      <c r="O235" s="103" t="e">
        <f t="shared" si="7"/>
        <v>#N/A</v>
      </c>
      <c r="P235" s="3"/>
      <c r="Q235" s="117"/>
    </row>
    <row r="236" spans="2:17" hidden="1">
      <c r="B236" s="12">
        <v>225</v>
      </c>
      <c r="C236" s="7"/>
      <c r="D236" s="10" t="e">
        <f>VLOOKUP(C236,品目ﾃﾞｰﾀ!$A$2:$B$22,2)</f>
        <v>#N/A</v>
      </c>
      <c r="E236" s="3"/>
      <c r="F236" s="3"/>
      <c r="G236" s="3"/>
      <c r="H236" s="3"/>
      <c r="I236" s="3"/>
      <c r="J236" s="3"/>
      <c r="K236" s="3"/>
      <c r="L236" s="6"/>
      <c r="M236" s="100" t="e">
        <f>IF(D236=品目ﾃﾞｰﾀ!$B$5,"枚",IF(D236=品目ﾃﾞｰﾀ!$B$6,"枚",IF(D236="","","本")))</f>
        <v>#N/A</v>
      </c>
      <c r="N236" s="81" t="e">
        <f t="shared" si="6"/>
        <v>#N/A</v>
      </c>
      <c r="O236" s="103" t="e">
        <f t="shared" si="7"/>
        <v>#N/A</v>
      </c>
      <c r="P236" s="3"/>
      <c r="Q236" s="117"/>
    </row>
    <row r="237" spans="2:17" hidden="1">
      <c r="B237" s="12">
        <v>226</v>
      </c>
      <c r="C237" s="7"/>
      <c r="D237" s="10" t="e">
        <f>VLOOKUP(C237,品目ﾃﾞｰﾀ!$A$2:$B$22,2)</f>
        <v>#N/A</v>
      </c>
      <c r="E237" s="3"/>
      <c r="F237" s="3"/>
      <c r="G237" s="3"/>
      <c r="H237" s="3"/>
      <c r="I237" s="3"/>
      <c r="J237" s="3"/>
      <c r="K237" s="3"/>
      <c r="L237" s="6"/>
      <c r="M237" s="100" t="e">
        <f>IF(D237=品目ﾃﾞｰﾀ!$B$5,"枚",IF(D237=品目ﾃﾞｰﾀ!$B$6,"枚",IF(D237="","","本")))</f>
        <v>#N/A</v>
      </c>
      <c r="N237" s="81" t="e">
        <f t="shared" si="6"/>
        <v>#N/A</v>
      </c>
      <c r="O237" s="103" t="e">
        <f t="shared" si="7"/>
        <v>#N/A</v>
      </c>
      <c r="P237" s="3"/>
      <c r="Q237" s="117"/>
    </row>
    <row r="238" spans="2:17" hidden="1">
      <c r="B238" s="12">
        <v>227</v>
      </c>
      <c r="C238" s="7"/>
      <c r="D238" s="10" t="e">
        <f>VLOOKUP(C238,品目ﾃﾞｰﾀ!$A$2:$B$22,2)</f>
        <v>#N/A</v>
      </c>
      <c r="E238" s="3"/>
      <c r="F238" s="3"/>
      <c r="G238" s="3"/>
      <c r="H238" s="3"/>
      <c r="I238" s="3"/>
      <c r="J238" s="3"/>
      <c r="K238" s="3"/>
      <c r="L238" s="6"/>
      <c r="M238" s="100" t="e">
        <f>IF(D238=品目ﾃﾞｰﾀ!$B$5,"枚",IF(D238=品目ﾃﾞｰﾀ!$B$6,"枚",IF(D238="","","本")))</f>
        <v>#N/A</v>
      </c>
      <c r="N238" s="81" t="e">
        <f t="shared" si="6"/>
        <v>#N/A</v>
      </c>
      <c r="O238" s="103" t="e">
        <f t="shared" si="7"/>
        <v>#N/A</v>
      </c>
      <c r="P238" s="3"/>
      <c r="Q238" s="117"/>
    </row>
    <row r="239" spans="2:17" hidden="1">
      <c r="B239" s="12">
        <v>228</v>
      </c>
      <c r="C239" s="7"/>
      <c r="D239" s="10" t="e">
        <f>VLOOKUP(C239,品目ﾃﾞｰﾀ!$A$2:$B$22,2)</f>
        <v>#N/A</v>
      </c>
      <c r="E239" s="3"/>
      <c r="F239" s="3"/>
      <c r="G239" s="3"/>
      <c r="H239" s="3"/>
      <c r="I239" s="3"/>
      <c r="J239" s="3"/>
      <c r="K239" s="3"/>
      <c r="L239" s="6"/>
      <c r="M239" s="100" t="e">
        <f>IF(D239=品目ﾃﾞｰﾀ!$B$5,"枚",IF(D239=品目ﾃﾞｰﾀ!$B$6,"枚",IF(D239="","","本")))</f>
        <v>#N/A</v>
      </c>
      <c r="N239" s="81" t="e">
        <f t="shared" si="6"/>
        <v>#N/A</v>
      </c>
      <c r="O239" s="103" t="e">
        <f t="shared" si="7"/>
        <v>#N/A</v>
      </c>
      <c r="P239" s="3"/>
      <c r="Q239" s="117"/>
    </row>
    <row r="240" spans="2:17" hidden="1">
      <c r="B240" s="12">
        <v>229</v>
      </c>
      <c r="C240" s="7"/>
      <c r="D240" s="10" t="e">
        <f>VLOOKUP(C240,品目ﾃﾞｰﾀ!$A$2:$B$22,2)</f>
        <v>#N/A</v>
      </c>
      <c r="E240" s="3"/>
      <c r="F240" s="3"/>
      <c r="G240" s="3"/>
      <c r="H240" s="3"/>
      <c r="I240" s="3"/>
      <c r="J240" s="3"/>
      <c r="K240" s="3"/>
      <c r="L240" s="6"/>
      <c r="M240" s="100" t="e">
        <f>IF(D240=品目ﾃﾞｰﾀ!$B$5,"枚",IF(D240=品目ﾃﾞｰﾀ!$B$6,"枚",IF(D240="","","本")))</f>
        <v>#N/A</v>
      </c>
      <c r="N240" s="81" t="e">
        <f t="shared" si="6"/>
        <v>#N/A</v>
      </c>
      <c r="O240" s="103" t="e">
        <f t="shared" si="7"/>
        <v>#N/A</v>
      </c>
      <c r="P240" s="3"/>
      <c r="Q240" s="117"/>
    </row>
    <row r="241" spans="2:17" hidden="1">
      <c r="B241" s="12">
        <v>230</v>
      </c>
      <c r="C241" s="7"/>
      <c r="D241" s="10" t="e">
        <f>VLOOKUP(C241,品目ﾃﾞｰﾀ!$A$2:$B$22,2)</f>
        <v>#N/A</v>
      </c>
      <c r="E241" s="3"/>
      <c r="F241" s="3"/>
      <c r="G241" s="3"/>
      <c r="H241" s="3"/>
      <c r="I241" s="3"/>
      <c r="J241" s="3"/>
      <c r="K241" s="3"/>
      <c r="L241" s="6"/>
      <c r="M241" s="100" t="e">
        <f>IF(D241=品目ﾃﾞｰﾀ!$B$5,"枚",IF(D241=品目ﾃﾞｰﾀ!$B$6,"枚",IF(D241="","","本")))</f>
        <v>#N/A</v>
      </c>
      <c r="N241" s="81" t="e">
        <f t="shared" si="6"/>
        <v>#N/A</v>
      </c>
      <c r="O241" s="103" t="e">
        <f t="shared" si="7"/>
        <v>#N/A</v>
      </c>
      <c r="P241" s="3"/>
      <c r="Q241" s="117"/>
    </row>
    <row r="242" spans="2:17" hidden="1">
      <c r="B242" s="12">
        <v>231</v>
      </c>
      <c r="C242" s="7"/>
      <c r="D242" s="10" t="e">
        <f>VLOOKUP(C242,品目ﾃﾞｰﾀ!$A$2:$B$22,2)</f>
        <v>#N/A</v>
      </c>
      <c r="E242" s="3"/>
      <c r="F242" s="3"/>
      <c r="G242" s="3"/>
      <c r="H242" s="3"/>
      <c r="I242" s="3"/>
      <c r="J242" s="3"/>
      <c r="K242" s="3"/>
      <c r="L242" s="6"/>
      <c r="M242" s="100" t="e">
        <f>IF(D242=品目ﾃﾞｰﾀ!$B$5,"枚",IF(D242=品目ﾃﾞｰﾀ!$B$6,"枚",IF(D242="","","本")))</f>
        <v>#N/A</v>
      </c>
      <c r="N242" s="81" t="e">
        <f t="shared" si="6"/>
        <v>#N/A</v>
      </c>
      <c r="O242" s="103" t="e">
        <f t="shared" si="7"/>
        <v>#N/A</v>
      </c>
      <c r="P242" s="3"/>
      <c r="Q242" s="117"/>
    </row>
    <row r="243" spans="2:17" hidden="1">
      <c r="B243" s="12">
        <v>232</v>
      </c>
      <c r="C243" s="7"/>
      <c r="D243" s="10" t="e">
        <f>VLOOKUP(C243,品目ﾃﾞｰﾀ!$A$2:$B$22,2)</f>
        <v>#N/A</v>
      </c>
      <c r="E243" s="3"/>
      <c r="F243" s="3"/>
      <c r="G243" s="3"/>
      <c r="H243" s="3"/>
      <c r="I243" s="3"/>
      <c r="J243" s="3"/>
      <c r="K243" s="3"/>
      <c r="L243" s="6"/>
      <c r="M243" s="100" t="e">
        <f>IF(D243=品目ﾃﾞｰﾀ!$B$5,"枚",IF(D243=品目ﾃﾞｰﾀ!$B$6,"枚",IF(D243="","","本")))</f>
        <v>#N/A</v>
      </c>
      <c r="N243" s="81" t="e">
        <f t="shared" si="6"/>
        <v>#N/A</v>
      </c>
      <c r="O243" s="103" t="e">
        <f t="shared" si="7"/>
        <v>#N/A</v>
      </c>
      <c r="P243" s="3"/>
      <c r="Q243" s="117"/>
    </row>
    <row r="244" spans="2:17" hidden="1">
      <c r="B244" s="12">
        <v>233</v>
      </c>
      <c r="C244" s="7"/>
      <c r="D244" s="10" t="e">
        <f>VLOOKUP(C244,品目ﾃﾞｰﾀ!$A$2:$B$22,2)</f>
        <v>#N/A</v>
      </c>
      <c r="E244" s="3"/>
      <c r="F244" s="3"/>
      <c r="G244" s="3"/>
      <c r="H244" s="3"/>
      <c r="I244" s="3"/>
      <c r="J244" s="3"/>
      <c r="K244" s="3"/>
      <c r="L244" s="6"/>
      <c r="M244" s="100" t="e">
        <f>IF(D244=品目ﾃﾞｰﾀ!$B$5,"枚",IF(D244=品目ﾃﾞｰﾀ!$B$6,"枚",IF(D244="","","本")))</f>
        <v>#N/A</v>
      </c>
      <c r="N244" s="81" t="e">
        <f t="shared" si="6"/>
        <v>#N/A</v>
      </c>
      <c r="O244" s="103" t="e">
        <f t="shared" si="7"/>
        <v>#N/A</v>
      </c>
      <c r="P244" s="3"/>
      <c r="Q244" s="117"/>
    </row>
    <row r="245" spans="2:17" hidden="1">
      <c r="B245" s="12">
        <v>234</v>
      </c>
      <c r="C245" s="7"/>
      <c r="D245" s="10" t="e">
        <f>VLOOKUP(C245,品目ﾃﾞｰﾀ!$A$2:$B$22,2)</f>
        <v>#N/A</v>
      </c>
      <c r="E245" s="3"/>
      <c r="F245" s="3"/>
      <c r="G245" s="3"/>
      <c r="H245" s="3"/>
      <c r="I245" s="3"/>
      <c r="J245" s="3"/>
      <c r="K245" s="3"/>
      <c r="L245" s="6"/>
      <c r="M245" s="100" t="e">
        <f>IF(D245=品目ﾃﾞｰﾀ!$B$5,"枚",IF(D245=品目ﾃﾞｰﾀ!$B$6,"枚",IF(D245="","","本")))</f>
        <v>#N/A</v>
      </c>
      <c r="N245" s="81" t="e">
        <f t="shared" si="6"/>
        <v>#N/A</v>
      </c>
      <c r="O245" s="103" t="e">
        <f t="shared" si="7"/>
        <v>#N/A</v>
      </c>
      <c r="P245" s="3"/>
      <c r="Q245" s="117"/>
    </row>
    <row r="246" spans="2:17" hidden="1">
      <c r="B246" s="12">
        <v>235</v>
      </c>
      <c r="C246" s="7"/>
      <c r="D246" s="10" t="e">
        <f>VLOOKUP(C246,品目ﾃﾞｰﾀ!$A$2:$B$22,2)</f>
        <v>#N/A</v>
      </c>
      <c r="E246" s="3"/>
      <c r="F246" s="3"/>
      <c r="G246" s="3"/>
      <c r="H246" s="3"/>
      <c r="I246" s="3"/>
      <c r="J246" s="3"/>
      <c r="K246" s="3"/>
      <c r="L246" s="6"/>
      <c r="M246" s="100" t="e">
        <f>IF(D246=品目ﾃﾞｰﾀ!$B$5,"枚",IF(D246=品目ﾃﾞｰﾀ!$B$6,"枚",IF(D246="","","本")))</f>
        <v>#N/A</v>
      </c>
      <c r="N246" s="81" t="e">
        <f t="shared" si="6"/>
        <v>#N/A</v>
      </c>
      <c r="O246" s="103" t="e">
        <f t="shared" si="7"/>
        <v>#N/A</v>
      </c>
      <c r="P246" s="3"/>
      <c r="Q246" s="117"/>
    </row>
    <row r="247" spans="2:17" hidden="1">
      <c r="B247" s="12">
        <v>236</v>
      </c>
      <c r="C247" s="7"/>
      <c r="D247" s="10" t="e">
        <f>VLOOKUP(C247,品目ﾃﾞｰﾀ!$A$2:$B$22,2)</f>
        <v>#N/A</v>
      </c>
      <c r="E247" s="3"/>
      <c r="F247" s="3"/>
      <c r="G247" s="3"/>
      <c r="H247" s="3"/>
      <c r="I247" s="3"/>
      <c r="J247" s="3"/>
      <c r="K247" s="3"/>
      <c r="L247" s="6"/>
      <c r="M247" s="100" t="e">
        <f>IF(D247=品目ﾃﾞｰﾀ!$B$5,"枚",IF(D247=品目ﾃﾞｰﾀ!$B$6,"枚",IF(D247="","","本")))</f>
        <v>#N/A</v>
      </c>
      <c r="N247" s="81" t="e">
        <f t="shared" si="6"/>
        <v>#N/A</v>
      </c>
      <c r="O247" s="103" t="e">
        <f t="shared" si="7"/>
        <v>#N/A</v>
      </c>
      <c r="P247" s="3"/>
      <c r="Q247" s="117"/>
    </row>
    <row r="248" spans="2:17" hidden="1">
      <c r="B248" s="12">
        <v>237</v>
      </c>
      <c r="C248" s="7"/>
      <c r="D248" s="10" t="e">
        <f>VLOOKUP(C248,品目ﾃﾞｰﾀ!$A$2:$B$22,2)</f>
        <v>#N/A</v>
      </c>
      <c r="E248" s="3"/>
      <c r="F248" s="3"/>
      <c r="G248" s="3"/>
      <c r="H248" s="3"/>
      <c r="I248" s="3"/>
      <c r="J248" s="3"/>
      <c r="K248" s="3"/>
      <c r="L248" s="6"/>
      <c r="M248" s="100" t="e">
        <f>IF(D248=品目ﾃﾞｰﾀ!$B$5,"枚",IF(D248=品目ﾃﾞｰﾀ!$B$6,"枚",IF(D248="","","本")))</f>
        <v>#N/A</v>
      </c>
      <c r="N248" s="81" t="e">
        <f t="shared" si="6"/>
        <v>#N/A</v>
      </c>
      <c r="O248" s="103" t="e">
        <f t="shared" si="7"/>
        <v>#N/A</v>
      </c>
      <c r="P248" s="3"/>
      <c r="Q248" s="117"/>
    </row>
    <row r="249" spans="2:17" hidden="1">
      <c r="B249" s="12">
        <v>238</v>
      </c>
      <c r="C249" s="7"/>
      <c r="D249" s="10" t="e">
        <f>VLOOKUP(C249,品目ﾃﾞｰﾀ!$A$2:$B$22,2)</f>
        <v>#N/A</v>
      </c>
      <c r="E249" s="3"/>
      <c r="F249" s="3"/>
      <c r="G249" s="3"/>
      <c r="H249" s="3"/>
      <c r="I249" s="3"/>
      <c r="J249" s="3"/>
      <c r="K249" s="3"/>
      <c r="L249" s="6"/>
      <c r="M249" s="100" t="e">
        <f>IF(D249=品目ﾃﾞｰﾀ!$B$5,"枚",IF(D249=品目ﾃﾞｰﾀ!$B$6,"枚",IF(D249="","","本")))</f>
        <v>#N/A</v>
      </c>
      <c r="N249" s="81" t="e">
        <f t="shared" si="6"/>
        <v>#N/A</v>
      </c>
      <c r="O249" s="103" t="e">
        <f t="shared" si="7"/>
        <v>#N/A</v>
      </c>
      <c r="P249" s="3"/>
      <c r="Q249" s="117"/>
    </row>
    <row r="250" spans="2:17" hidden="1">
      <c r="B250" s="12">
        <v>239</v>
      </c>
      <c r="C250" s="7"/>
      <c r="D250" s="10" t="e">
        <f>VLOOKUP(C250,品目ﾃﾞｰﾀ!$A$2:$B$22,2)</f>
        <v>#N/A</v>
      </c>
      <c r="E250" s="3"/>
      <c r="F250" s="3"/>
      <c r="G250" s="3"/>
      <c r="H250" s="3"/>
      <c r="I250" s="3"/>
      <c r="J250" s="3"/>
      <c r="K250" s="3"/>
      <c r="L250" s="6"/>
      <c r="M250" s="100" t="e">
        <f>IF(D250=品目ﾃﾞｰﾀ!$B$5,"枚",IF(D250=品目ﾃﾞｰﾀ!$B$6,"枚",IF(D250="","","本")))</f>
        <v>#N/A</v>
      </c>
      <c r="N250" s="81" t="e">
        <f t="shared" si="6"/>
        <v>#N/A</v>
      </c>
      <c r="O250" s="103" t="e">
        <f t="shared" si="7"/>
        <v>#N/A</v>
      </c>
      <c r="P250" s="3"/>
      <c r="Q250" s="117"/>
    </row>
    <row r="251" spans="2:17" hidden="1">
      <c r="B251" s="12">
        <v>240</v>
      </c>
      <c r="C251" s="7"/>
      <c r="D251" s="10" t="e">
        <f>VLOOKUP(C251,品目ﾃﾞｰﾀ!$A$2:$B$22,2)</f>
        <v>#N/A</v>
      </c>
      <c r="E251" s="3"/>
      <c r="F251" s="3"/>
      <c r="G251" s="3"/>
      <c r="H251" s="3"/>
      <c r="I251" s="3"/>
      <c r="J251" s="3"/>
      <c r="K251" s="3"/>
      <c r="L251" s="6"/>
      <c r="M251" s="100" t="e">
        <f>IF(D251=品目ﾃﾞｰﾀ!$B$5,"枚",IF(D251=品目ﾃﾞｰﾀ!$B$6,"枚",IF(D251="","","本")))</f>
        <v>#N/A</v>
      </c>
      <c r="N251" s="81" t="e">
        <f t="shared" si="6"/>
        <v>#N/A</v>
      </c>
      <c r="O251" s="103" t="e">
        <f t="shared" si="7"/>
        <v>#N/A</v>
      </c>
      <c r="P251" s="3"/>
      <c r="Q251" s="117"/>
    </row>
    <row r="252" spans="2:17" hidden="1">
      <c r="B252" s="12">
        <v>241</v>
      </c>
      <c r="C252" s="7"/>
      <c r="D252" s="10" t="e">
        <f>VLOOKUP(C252,品目ﾃﾞｰﾀ!$A$2:$B$22,2)</f>
        <v>#N/A</v>
      </c>
      <c r="E252" s="3"/>
      <c r="F252" s="3"/>
      <c r="G252" s="3"/>
      <c r="H252" s="3"/>
      <c r="I252" s="3"/>
      <c r="J252" s="3"/>
      <c r="K252" s="3"/>
      <c r="L252" s="6"/>
      <c r="M252" s="100" t="e">
        <f>IF(D252=品目ﾃﾞｰﾀ!$B$5,"枚",IF(D252=品目ﾃﾞｰﾀ!$B$6,"枚",IF(D252="","","本")))</f>
        <v>#N/A</v>
      </c>
      <c r="N252" s="81" t="e">
        <f t="shared" si="6"/>
        <v>#N/A</v>
      </c>
      <c r="O252" s="103" t="e">
        <f t="shared" si="7"/>
        <v>#N/A</v>
      </c>
      <c r="P252" s="3"/>
      <c r="Q252" s="117"/>
    </row>
    <row r="253" spans="2:17" hidden="1">
      <c r="B253" s="12">
        <v>242</v>
      </c>
      <c r="C253" s="7"/>
      <c r="D253" s="10" t="e">
        <f>VLOOKUP(C253,品目ﾃﾞｰﾀ!$A$2:$B$22,2)</f>
        <v>#N/A</v>
      </c>
      <c r="E253" s="3"/>
      <c r="F253" s="3"/>
      <c r="G253" s="3"/>
      <c r="H253" s="3"/>
      <c r="I253" s="3"/>
      <c r="J253" s="3"/>
      <c r="K253" s="3"/>
      <c r="L253" s="6"/>
      <c r="M253" s="100" t="e">
        <f>IF(D253=品目ﾃﾞｰﾀ!$B$5,"枚",IF(D253=品目ﾃﾞｰﾀ!$B$6,"枚",IF(D253="","","本")))</f>
        <v>#N/A</v>
      </c>
      <c r="N253" s="81" t="e">
        <f t="shared" si="6"/>
        <v>#N/A</v>
      </c>
      <c r="O253" s="103" t="e">
        <f t="shared" si="7"/>
        <v>#N/A</v>
      </c>
      <c r="P253" s="3"/>
      <c r="Q253" s="117"/>
    </row>
    <row r="254" spans="2:17" hidden="1">
      <c r="B254" s="12">
        <v>243</v>
      </c>
      <c r="C254" s="7"/>
      <c r="D254" s="10" t="e">
        <f>VLOOKUP(C254,品目ﾃﾞｰﾀ!$A$2:$B$22,2)</f>
        <v>#N/A</v>
      </c>
      <c r="E254" s="3"/>
      <c r="F254" s="3"/>
      <c r="G254" s="3"/>
      <c r="H254" s="3"/>
      <c r="I254" s="3"/>
      <c r="J254" s="3"/>
      <c r="K254" s="3"/>
      <c r="L254" s="6"/>
      <c r="M254" s="100" t="e">
        <f>IF(D254=品目ﾃﾞｰﾀ!$B$5,"枚",IF(D254=品目ﾃﾞｰﾀ!$B$6,"枚",IF(D254="","","本")))</f>
        <v>#N/A</v>
      </c>
      <c r="N254" s="81" t="e">
        <f t="shared" si="6"/>
        <v>#N/A</v>
      </c>
      <c r="O254" s="103" t="e">
        <f t="shared" si="7"/>
        <v>#N/A</v>
      </c>
      <c r="P254" s="3"/>
      <c r="Q254" s="117"/>
    </row>
    <row r="255" spans="2:17" hidden="1">
      <c r="B255" s="12">
        <v>244</v>
      </c>
      <c r="C255" s="7"/>
      <c r="D255" s="10" t="e">
        <f>VLOOKUP(C255,品目ﾃﾞｰﾀ!$A$2:$B$22,2)</f>
        <v>#N/A</v>
      </c>
      <c r="E255" s="3"/>
      <c r="F255" s="3"/>
      <c r="G255" s="3"/>
      <c r="H255" s="3"/>
      <c r="I255" s="3"/>
      <c r="J255" s="3"/>
      <c r="K255" s="3"/>
      <c r="L255" s="6"/>
      <c r="M255" s="100" t="e">
        <f>IF(D255=品目ﾃﾞｰﾀ!$B$5,"枚",IF(D255=品目ﾃﾞｰﾀ!$B$6,"枚",IF(D255="","","本")))</f>
        <v>#N/A</v>
      </c>
      <c r="N255" s="81" t="e">
        <f t="shared" si="6"/>
        <v>#N/A</v>
      </c>
      <c r="O255" s="103" t="e">
        <f t="shared" si="7"/>
        <v>#N/A</v>
      </c>
      <c r="P255" s="3"/>
      <c r="Q255" s="117"/>
    </row>
    <row r="256" spans="2:17" hidden="1">
      <c r="B256" s="12">
        <v>245</v>
      </c>
      <c r="C256" s="7"/>
      <c r="D256" s="10" t="e">
        <f>VLOOKUP(C256,品目ﾃﾞｰﾀ!$A$2:$B$22,2)</f>
        <v>#N/A</v>
      </c>
      <c r="E256" s="3"/>
      <c r="F256" s="3"/>
      <c r="G256" s="3"/>
      <c r="H256" s="3"/>
      <c r="I256" s="3"/>
      <c r="J256" s="3"/>
      <c r="K256" s="3"/>
      <c r="L256" s="6"/>
      <c r="M256" s="100" t="e">
        <f>IF(D256=品目ﾃﾞｰﾀ!$B$5,"枚",IF(D256=品目ﾃﾞｰﾀ!$B$6,"枚",IF(D256="","","本")))</f>
        <v>#N/A</v>
      </c>
      <c r="N256" s="81" t="e">
        <f t="shared" si="6"/>
        <v>#N/A</v>
      </c>
      <c r="O256" s="103" t="e">
        <f t="shared" si="7"/>
        <v>#N/A</v>
      </c>
      <c r="P256" s="3"/>
      <c r="Q256" s="117"/>
    </row>
    <row r="257" spans="2:17" hidden="1">
      <c r="B257" s="12">
        <v>246</v>
      </c>
      <c r="C257" s="7"/>
      <c r="D257" s="10" t="e">
        <f>VLOOKUP(C257,品目ﾃﾞｰﾀ!$A$2:$B$22,2)</f>
        <v>#N/A</v>
      </c>
      <c r="E257" s="3"/>
      <c r="F257" s="3"/>
      <c r="G257" s="3"/>
      <c r="H257" s="3"/>
      <c r="I257" s="3"/>
      <c r="J257" s="3"/>
      <c r="K257" s="3"/>
      <c r="L257" s="6"/>
      <c r="M257" s="100" t="e">
        <f>IF(D257=品目ﾃﾞｰﾀ!$B$5,"枚",IF(D257=品目ﾃﾞｰﾀ!$B$6,"枚",IF(D257="","","本")))</f>
        <v>#N/A</v>
      </c>
      <c r="N257" s="81" t="e">
        <f t="shared" si="6"/>
        <v>#N/A</v>
      </c>
      <c r="O257" s="103" t="e">
        <f t="shared" si="7"/>
        <v>#N/A</v>
      </c>
      <c r="P257" s="3"/>
      <c r="Q257" s="117"/>
    </row>
    <row r="258" spans="2:17" hidden="1">
      <c r="B258" s="12">
        <v>247</v>
      </c>
      <c r="C258" s="7"/>
      <c r="D258" s="10" t="e">
        <f>VLOOKUP(C258,品目ﾃﾞｰﾀ!$A$2:$B$22,2)</f>
        <v>#N/A</v>
      </c>
      <c r="E258" s="3"/>
      <c r="F258" s="3"/>
      <c r="G258" s="3"/>
      <c r="H258" s="3"/>
      <c r="I258" s="3"/>
      <c r="J258" s="3"/>
      <c r="K258" s="3"/>
      <c r="L258" s="6"/>
      <c r="M258" s="100" t="e">
        <f>IF(D258=品目ﾃﾞｰﾀ!$B$5,"枚",IF(D258=品目ﾃﾞｰﾀ!$B$6,"枚",IF(D258="","","本")))</f>
        <v>#N/A</v>
      </c>
      <c r="N258" s="81" t="e">
        <f t="shared" si="6"/>
        <v>#N/A</v>
      </c>
      <c r="O258" s="103" t="e">
        <f t="shared" si="7"/>
        <v>#N/A</v>
      </c>
      <c r="P258" s="3"/>
      <c r="Q258" s="117"/>
    </row>
    <row r="259" spans="2:17" hidden="1">
      <c r="B259" s="12">
        <v>248</v>
      </c>
      <c r="C259" s="7"/>
      <c r="D259" s="10" t="e">
        <f>VLOOKUP(C259,品目ﾃﾞｰﾀ!$A$2:$B$22,2)</f>
        <v>#N/A</v>
      </c>
      <c r="E259" s="3"/>
      <c r="F259" s="3"/>
      <c r="G259" s="3"/>
      <c r="H259" s="3"/>
      <c r="I259" s="3"/>
      <c r="J259" s="3"/>
      <c r="K259" s="3"/>
      <c r="L259" s="6"/>
      <c r="M259" s="100" t="e">
        <f>IF(D259=品目ﾃﾞｰﾀ!$B$5,"枚",IF(D259=品目ﾃﾞｰﾀ!$B$6,"枚",IF(D259="","","本")))</f>
        <v>#N/A</v>
      </c>
      <c r="N259" s="81" t="e">
        <f t="shared" si="6"/>
        <v>#N/A</v>
      </c>
      <c r="O259" s="103" t="e">
        <f t="shared" si="7"/>
        <v>#N/A</v>
      </c>
      <c r="P259" s="3"/>
      <c r="Q259" s="117"/>
    </row>
    <row r="260" spans="2:17" hidden="1">
      <c r="B260" s="12">
        <v>249</v>
      </c>
      <c r="C260" s="7"/>
      <c r="D260" s="10" t="e">
        <f>VLOOKUP(C260,品目ﾃﾞｰﾀ!$A$2:$B$22,2)</f>
        <v>#N/A</v>
      </c>
      <c r="E260" s="3"/>
      <c r="F260" s="3"/>
      <c r="G260" s="3"/>
      <c r="H260" s="3"/>
      <c r="I260" s="3"/>
      <c r="J260" s="3"/>
      <c r="K260" s="3"/>
      <c r="L260" s="6"/>
      <c r="M260" s="100" t="e">
        <f>IF(D260=品目ﾃﾞｰﾀ!$B$5,"枚",IF(D260=品目ﾃﾞｰﾀ!$B$6,"枚",IF(D260="","","本")))</f>
        <v>#N/A</v>
      </c>
      <c r="N260" s="81" t="e">
        <f t="shared" si="6"/>
        <v>#N/A</v>
      </c>
      <c r="O260" s="103" t="e">
        <f t="shared" si="7"/>
        <v>#N/A</v>
      </c>
      <c r="P260" s="3"/>
      <c r="Q260" s="117"/>
    </row>
    <row r="261" spans="2:17" hidden="1">
      <c r="B261" s="12">
        <v>250</v>
      </c>
      <c r="C261" s="7"/>
      <c r="D261" s="10" t="e">
        <f>VLOOKUP(C261,品目ﾃﾞｰﾀ!$A$2:$B$22,2)</f>
        <v>#N/A</v>
      </c>
      <c r="E261" s="3"/>
      <c r="F261" s="3"/>
      <c r="G261" s="3"/>
      <c r="H261" s="3"/>
      <c r="I261" s="3"/>
      <c r="J261" s="3"/>
      <c r="K261" s="3"/>
      <c r="L261" s="6"/>
      <c r="M261" s="100" t="e">
        <f>IF(D261=品目ﾃﾞｰﾀ!$B$5,"枚",IF(D261=品目ﾃﾞｰﾀ!$B$6,"枚",IF(D261="","","本")))</f>
        <v>#N/A</v>
      </c>
      <c r="N261" s="81" t="e">
        <f t="shared" si="6"/>
        <v>#N/A</v>
      </c>
      <c r="O261" s="103" t="e">
        <f t="shared" si="7"/>
        <v>#N/A</v>
      </c>
      <c r="P261" s="3"/>
      <c r="Q261" s="117"/>
    </row>
    <row r="262" spans="2:17" hidden="1">
      <c r="B262" s="12">
        <v>251</v>
      </c>
      <c r="C262" s="7"/>
      <c r="D262" s="10" t="e">
        <f>VLOOKUP(C262,品目ﾃﾞｰﾀ!$A$2:$B$22,2)</f>
        <v>#N/A</v>
      </c>
      <c r="E262" s="3"/>
      <c r="F262" s="3"/>
      <c r="G262" s="3"/>
      <c r="H262" s="3"/>
      <c r="I262" s="3"/>
      <c r="J262" s="3"/>
      <c r="K262" s="3"/>
      <c r="L262" s="6"/>
      <c r="M262" s="100" t="e">
        <f>IF(D262=品目ﾃﾞｰﾀ!$B$5,"枚",IF(D262=品目ﾃﾞｰﾀ!$B$6,"枚",IF(D262="","","本")))</f>
        <v>#N/A</v>
      </c>
      <c r="N262" s="81" t="e">
        <f t="shared" si="6"/>
        <v>#N/A</v>
      </c>
      <c r="O262" s="103" t="e">
        <f t="shared" si="7"/>
        <v>#N/A</v>
      </c>
      <c r="P262" s="3"/>
      <c r="Q262" s="117"/>
    </row>
    <row r="263" spans="2:17" hidden="1">
      <c r="B263" s="12">
        <v>252</v>
      </c>
      <c r="C263" s="7"/>
      <c r="D263" s="10" t="e">
        <f>VLOOKUP(C263,品目ﾃﾞｰﾀ!$A$2:$B$22,2)</f>
        <v>#N/A</v>
      </c>
      <c r="E263" s="3"/>
      <c r="F263" s="3"/>
      <c r="G263" s="3"/>
      <c r="H263" s="3"/>
      <c r="I263" s="3"/>
      <c r="J263" s="3"/>
      <c r="K263" s="3"/>
      <c r="L263" s="6"/>
      <c r="M263" s="100" t="e">
        <f>IF(D263=品目ﾃﾞｰﾀ!$B$5,"枚",IF(D263=品目ﾃﾞｰﾀ!$B$6,"枚",IF(D263="","","本")))</f>
        <v>#N/A</v>
      </c>
      <c r="N263" s="81" t="e">
        <f t="shared" si="6"/>
        <v>#N/A</v>
      </c>
      <c r="O263" s="103" t="e">
        <f t="shared" si="7"/>
        <v>#N/A</v>
      </c>
      <c r="P263" s="3"/>
      <c r="Q263" s="117"/>
    </row>
    <row r="264" spans="2:17" hidden="1">
      <c r="B264" s="12">
        <v>253</v>
      </c>
      <c r="C264" s="7"/>
      <c r="D264" s="10" t="e">
        <f>VLOOKUP(C264,品目ﾃﾞｰﾀ!$A$2:$B$22,2)</f>
        <v>#N/A</v>
      </c>
      <c r="E264" s="3"/>
      <c r="F264" s="3"/>
      <c r="G264" s="3"/>
      <c r="H264" s="3"/>
      <c r="I264" s="3"/>
      <c r="J264" s="3"/>
      <c r="K264" s="3"/>
      <c r="L264" s="6"/>
      <c r="M264" s="100" t="e">
        <f>IF(D264=品目ﾃﾞｰﾀ!$B$5,"枚",IF(D264=品目ﾃﾞｰﾀ!$B$6,"枚",IF(D264="","","本")))</f>
        <v>#N/A</v>
      </c>
      <c r="N264" s="81" t="e">
        <f t="shared" si="6"/>
        <v>#N/A</v>
      </c>
      <c r="O264" s="103" t="e">
        <f t="shared" si="7"/>
        <v>#N/A</v>
      </c>
      <c r="P264" s="3"/>
      <c r="Q264" s="117"/>
    </row>
    <row r="265" spans="2:17" hidden="1">
      <c r="B265" s="12">
        <v>254</v>
      </c>
      <c r="C265" s="7"/>
      <c r="D265" s="10" t="e">
        <f>VLOOKUP(C265,品目ﾃﾞｰﾀ!$A$2:$B$22,2)</f>
        <v>#N/A</v>
      </c>
      <c r="E265" s="3"/>
      <c r="F265" s="3"/>
      <c r="G265" s="3"/>
      <c r="H265" s="3"/>
      <c r="I265" s="3"/>
      <c r="J265" s="3"/>
      <c r="K265" s="3"/>
      <c r="L265" s="6"/>
      <c r="M265" s="100" t="e">
        <f>IF(D265=品目ﾃﾞｰﾀ!$B$5,"枚",IF(D265=品目ﾃﾞｰﾀ!$B$6,"枚",IF(D265="","","本")))</f>
        <v>#N/A</v>
      </c>
      <c r="N265" s="81" t="e">
        <f t="shared" si="6"/>
        <v>#N/A</v>
      </c>
      <c r="O265" s="103" t="e">
        <f t="shared" si="7"/>
        <v>#N/A</v>
      </c>
      <c r="P265" s="3"/>
      <c r="Q265" s="117"/>
    </row>
    <row r="266" spans="2:17" hidden="1">
      <c r="B266" s="12">
        <v>255</v>
      </c>
      <c r="C266" s="7"/>
      <c r="D266" s="10" t="e">
        <f>VLOOKUP(C266,品目ﾃﾞｰﾀ!$A$2:$B$22,2)</f>
        <v>#N/A</v>
      </c>
      <c r="E266" s="3"/>
      <c r="F266" s="3"/>
      <c r="G266" s="3"/>
      <c r="H266" s="3"/>
      <c r="I266" s="3"/>
      <c r="J266" s="3"/>
      <c r="K266" s="3"/>
      <c r="L266" s="6"/>
      <c r="M266" s="100" t="e">
        <f>IF(D266=品目ﾃﾞｰﾀ!$B$5,"枚",IF(D266=品目ﾃﾞｰﾀ!$B$6,"枚",IF(D266="","","本")))</f>
        <v>#N/A</v>
      </c>
      <c r="N266" s="81" t="e">
        <f t="shared" si="6"/>
        <v>#N/A</v>
      </c>
      <c r="O266" s="103" t="e">
        <f t="shared" si="7"/>
        <v>#N/A</v>
      </c>
      <c r="P266" s="3"/>
      <c r="Q266" s="117"/>
    </row>
    <row r="267" spans="2:17" hidden="1">
      <c r="B267" s="12">
        <v>256</v>
      </c>
      <c r="C267" s="7"/>
      <c r="D267" s="10" t="e">
        <f>VLOOKUP(C267,品目ﾃﾞｰﾀ!$A$2:$B$22,2)</f>
        <v>#N/A</v>
      </c>
      <c r="E267" s="3"/>
      <c r="F267" s="3"/>
      <c r="G267" s="3"/>
      <c r="H267" s="3"/>
      <c r="I267" s="3"/>
      <c r="J267" s="3"/>
      <c r="K267" s="3"/>
      <c r="L267" s="6"/>
      <c r="M267" s="100" t="e">
        <f>IF(D267=品目ﾃﾞｰﾀ!$B$5,"枚",IF(D267=品目ﾃﾞｰﾀ!$B$6,"枚",IF(D267="","","本")))</f>
        <v>#N/A</v>
      </c>
      <c r="N267" s="81" t="e">
        <f t="shared" si="6"/>
        <v>#N/A</v>
      </c>
      <c r="O267" s="103" t="e">
        <f t="shared" si="7"/>
        <v>#N/A</v>
      </c>
      <c r="P267" s="3"/>
      <c r="Q267" s="117"/>
    </row>
    <row r="268" spans="2:17" hidden="1">
      <c r="B268" s="12">
        <v>257</v>
      </c>
      <c r="C268" s="7"/>
      <c r="D268" s="10" t="e">
        <f>VLOOKUP(C268,品目ﾃﾞｰﾀ!$A$2:$B$22,2)</f>
        <v>#N/A</v>
      </c>
      <c r="E268" s="3"/>
      <c r="F268" s="3"/>
      <c r="G268" s="3"/>
      <c r="H268" s="3"/>
      <c r="I268" s="3"/>
      <c r="J268" s="3"/>
      <c r="K268" s="3"/>
      <c r="L268" s="6"/>
      <c r="M268" s="100" t="e">
        <f>IF(D268=品目ﾃﾞｰﾀ!$B$5,"枚",IF(D268=品目ﾃﾞｰﾀ!$B$6,"枚",IF(D268="","","本")))</f>
        <v>#N/A</v>
      </c>
      <c r="N268" s="81" t="e">
        <f t="shared" si="6"/>
        <v>#N/A</v>
      </c>
      <c r="O268" s="103" t="e">
        <f t="shared" si="7"/>
        <v>#N/A</v>
      </c>
      <c r="P268" s="3"/>
      <c r="Q268" s="117"/>
    </row>
    <row r="269" spans="2:17" hidden="1">
      <c r="B269" s="12">
        <v>258</v>
      </c>
      <c r="C269" s="7"/>
      <c r="D269" s="10" t="e">
        <f>VLOOKUP(C269,品目ﾃﾞｰﾀ!$A$2:$B$22,2)</f>
        <v>#N/A</v>
      </c>
      <c r="E269" s="3"/>
      <c r="F269" s="3"/>
      <c r="G269" s="3"/>
      <c r="H269" s="3"/>
      <c r="I269" s="3"/>
      <c r="J269" s="3"/>
      <c r="K269" s="3"/>
      <c r="L269" s="6"/>
      <c r="M269" s="100" t="e">
        <f>IF(D269=品目ﾃﾞｰﾀ!$B$5,"枚",IF(D269=品目ﾃﾞｰﾀ!$B$6,"枚",IF(D269="","","本")))</f>
        <v>#N/A</v>
      </c>
      <c r="N269" s="81" t="e">
        <f t="shared" ref="N269:N312" si="8">IF(D269="Ⅳ 造作用製材（壁板）",ROUND(I269*K269/1000000,4)*L269,IF(D269="Ⅴ フローリング",ROUND(I269*K269/1000000,4)*L269,ROUND(I269*J269*K269/1000000000,4)*L269))</f>
        <v>#N/A</v>
      </c>
      <c r="O269" s="103" t="e">
        <f t="shared" ref="O269:O312" si="9">IF(D269="Ⅳ 造作用製材（壁板）","㎡",IF(D269="Ⅴ フローリング","㎡",IF(D269="","","㎥")))</f>
        <v>#N/A</v>
      </c>
      <c r="P269" s="3"/>
      <c r="Q269" s="117"/>
    </row>
    <row r="270" spans="2:17" hidden="1">
      <c r="B270" s="12">
        <v>259</v>
      </c>
      <c r="C270" s="7"/>
      <c r="D270" s="10" t="e">
        <f>VLOOKUP(C270,品目ﾃﾞｰﾀ!$A$2:$B$22,2)</f>
        <v>#N/A</v>
      </c>
      <c r="E270" s="3"/>
      <c r="F270" s="3"/>
      <c r="G270" s="3"/>
      <c r="H270" s="3"/>
      <c r="I270" s="3"/>
      <c r="J270" s="3"/>
      <c r="K270" s="3"/>
      <c r="L270" s="6"/>
      <c r="M270" s="100" t="e">
        <f>IF(D270=品目ﾃﾞｰﾀ!$B$5,"枚",IF(D270=品目ﾃﾞｰﾀ!$B$6,"枚",IF(D270="","","本")))</f>
        <v>#N/A</v>
      </c>
      <c r="N270" s="81" t="e">
        <f t="shared" si="8"/>
        <v>#N/A</v>
      </c>
      <c r="O270" s="103" t="e">
        <f t="shared" si="9"/>
        <v>#N/A</v>
      </c>
      <c r="P270" s="3"/>
      <c r="Q270" s="117"/>
    </row>
    <row r="271" spans="2:17" hidden="1">
      <c r="B271" s="12">
        <v>260</v>
      </c>
      <c r="C271" s="7"/>
      <c r="D271" s="10" t="e">
        <f>VLOOKUP(C271,品目ﾃﾞｰﾀ!$A$2:$B$22,2)</f>
        <v>#N/A</v>
      </c>
      <c r="E271" s="3"/>
      <c r="F271" s="3"/>
      <c r="G271" s="3"/>
      <c r="H271" s="3"/>
      <c r="I271" s="3"/>
      <c r="J271" s="3"/>
      <c r="K271" s="3"/>
      <c r="L271" s="6"/>
      <c r="M271" s="100" t="e">
        <f>IF(D271=品目ﾃﾞｰﾀ!$B$5,"枚",IF(D271=品目ﾃﾞｰﾀ!$B$6,"枚",IF(D271="","","本")))</f>
        <v>#N/A</v>
      </c>
      <c r="N271" s="81" t="e">
        <f t="shared" si="8"/>
        <v>#N/A</v>
      </c>
      <c r="O271" s="103" t="e">
        <f t="shared" si="9"/>
        <v>#N/A</v>
      </c>
      <c r="P271" s="3"/>
      <c r="Q271" s="117"/>
    </row>
    <row r="272" spans="2:17" hidden="1">
      <c r="B272" s="12">
        <v>261</v>
      </c>
      <c r="C272" s="7"/>
      <c r="D272" s="10" t="e">
        <f>VLOOKUP(C272,品目ﾃﾞｰﾀ!$A$2:$B$22,2)</f>
        <v>#N/A</v>
      </c>
      <c r="E272" s="3"/>
      <c r="F272" s="3"/>
      <c r="G272" s="3"/>
      <c r="H272" s="3"/>
      <c r="I272" s="3"/>
      <c r="J272" s="3"/>
      <c r="K272" s="3"/>
      <c r="L272" s="6"/>
      <c r="M272" s="100" t="e">
        <f>IF(D272=品目ﾃﾞｰﾀ!$B$5,"枚",IF(D272=品目ﾃﾞｰﾀ!$B$6,"枚",IF(D272="","","本")))</f>
        <v>#N/A</v>
      </c>
      <c r="N272" s="81" t="e">
        <f t="shared" si="8"/>
        <v>#N/A</v>
      </c>
      <c r="O272" s="103" t="e">
        <f t="shared" si="9"/>
        <v>#N/A</v>
      </c>
      <c r="P272" s="3"/>
      <c r="Q272" s="117"/>
    </row>
    <row r="273" spans="2:17" hidden="1">
      <c r="B273" s="12">
        <v>262</v>
      </c>
      <c r="C273" s="7"/>
      <c r="D273" s="10" t="e">
        <f>VLOOKUP(C273,品目ﾃﾞｰﾀ!$A$2:$B$22,2)</f>
        <v>#N/A</v>
      </c>
      <c r="E273" s="3"/>
      <c r="F273" s="3"/>
      <c r="G273" s="3"/>
      <c r="H273" s="3"/>
      <c r="I273" s="3"/>
      <c r="J273" s="3"/>
      <c r="K273" s="3"/>
      <c r="L273" s="6"/>
      <c r="M273" s="100" t="e">
        <f>IF(D273=品目ﾃﾞｰﾀ!$B$5,"枚",IF(D273=品目ﾃﾞｰﾀ!$B$6,"枚",IF(D273="","","本")))</f>
        <v>#N/A</v>
      </c>
      <c r="N273" s="81" t="e">
        <f t="shared" si="8"/>
        <v>#N/A</v>
      </c>
      <c r="O273" s="103" t="e">
        <f t="shared" si="9"/>
        <v>#N/A</v>
      </c>
      <c r="P273" s="3"/>
      <c r="Q273" s="117"/>
    </row>
    <row r="274" spans="2:17" hidden="1">
      <c r="B274" s="12">
        <v>263</v>
      </c>
      <c r="C274" s="7"/>
      <c r="D274" s="10" t="e">
        <f>VLOOKUP(C274,品目ﾃﾞｰﾀ!$A$2:$B$22,2)</f>
        <v>#N/A</v>
      </c>
      <c r="E274" s="3"/>
      <c r="F274" s="3"/>
      <c r="G274" s="3"/>
      <c r="H274" s="3"/>
      <c r="I274" s="3"/>
      <c r="J274" s="3"/>
      <c r="K274" s="3"/>
      <c r="L274" s="6"/>
      <c r="M274" s="100" t="e">
        <f>IF(D274=品目ﾃﾞｰﾀ!$B$5,"枚",IF(D274=品目ﾃﾞｰﾀ!$B$6,"枚",IF(D274="","","本")))</f>
        <v>#N/A</v>
      </c>
      <c r="N274" s="81" t="e">
        <f t="shared" si="8"/>
        <v>#N/A</v>
      </c>
      <c r="O274" s="103" t="e">
        <f t="shared" si="9"/>
        <v>#N/A</v>
      </c>
      <c r="P274" s="3"/>
      <c r="Q274" s="117"/>
    </row>
    <row r="275" spans="2:17" hidden="1">
      <c r="B275" s="12">
        <v>264</v>
      </c>
      <c r="C275" s="7"/>
      <c r="D275" s="10" t="e">
        <f>VLOOKUP(C275,品目ﾃﾞｰﾀ!$A$2:$B$22,2)</f>
        <v>#N/A</v>
      </c>
      <c r="E275" s="3"/>
      <c r="F275" s="3"/>
      <c r="G275" s="3"/>
      <c r="H275" s="3"/>
      <c r="I275" s="3"/>
      <c r="J275" s="3"/>
      <c r="K275" s="3"/>
      <c r="L275" s="6"/>
      <c r="M275" s="100" t="e">
        <f>IF(D275=品目ﾃﾞｰﾀ!$B$5,"枚",IF(D275=品目ﾃﾞｰﾀ!$B$6,"枚",IF(D275="","","本")))</f>
        <v>#N/A</v>
      </c>
      <c r="N275" s="81" t="e">
        <f t="shared" si="8"/>
        <v>#N/A</v>
      </c>
      <c r="O275" s="103" t="e">
        <f t="shared" si="9"/>
        <v>#N/A</v>
      </c>
      <c r="P275" s="3"/>
      <c r="Q275" s="117"/>
    </row>
    <row r="276" spans="2:17" hidden="1">
      <c r="B276" s="12">
        <v>265</v>
      </c>
      <c r="C276" s="7"/>
      <c r="D276" s="10" t="e">
        <f>VLOOKUP(C276,品目ﾃﾞｰﾀ!$A$2:$B$22,2)</f>
        <v>#N/A</v>
      </c>
      <c r="E276" s="3"/>
      <c r="F276" s="3"/>
      <c r="G276" s="3"/>
      <c r="H276" s="3"/>
      <c r="I276" s="3"/>
      <c r="J276" s="3"/>
      <c r="K276" s="3"/>
      <c r="L276" s="6"/>
      <c r="M276" s="100" t="e">
        <f>IF(D276=品目ﾃﾞｰﾀ!$B$5,"枚",IF(D276=品目ﾃﾞｰﾀ!$B$6,"枚",IF(D276="","","本")))</f>
        <v>#N/A</v>
      </c>
      <c r="N276" s="81" t="e">
        <f t="shared" si="8"/>
        <v>#N/A</v>
      </c>
      <c r="O276" s="103" t="e">
        <f t="shared" si="9"/>
        <v>#N/A</v>
      </c>
      <c r="P276" s="3"/>
      <c r="Q276" s="117"/>
    </row>
    <row r="277" spans="2:17" hidden="1">
      <c r="B277" s="12">
        <v>266</v>
      </c>
      <c r="C277" s="7"/>
      <c r="D277" s="10" t="e">
        <f>VLOOKUP(C277,品目ﾃﾞｰﾀ!$A$2:$B$22,2)</f>
        <v>#N/A</v>
      </c>
      <c r="E277" s="3"/>
      <c r="F277" s="3"/>
      <c r="G277" s="3"/>
      <c r="H277" s="3"/>
      <c r="I277" s="3"/>
      <c r="J277" s="3"/>
      <c r="K277" s="3"/>
      <c r="L277" s="6"/>
      <c r="M277" s="100" t="e">
        <f>IF(D277=品目ﾃﾞｰﾀ!$B$5,"枚",IF(D277=品目ﾃﾞｰﾀ!$B$6,"枚",IF(D277="","","本")))</f>
        <v>#N/A</v>
      </c>
      <c r="N277" s="81" t="e">
        <f t="shared" si="8"/>
        <v>#N/A</v>
      </c>
      <c r="O277" s="103" t="e">
        <f t="shared" si="9"/>
        <v>#N/A</v>
      </c>
      <c r="P277" s="3"/>
      <c r="Q277" s="117"/>
    </row>
    <row r="278" spans="2:17" hidden="1">
      <c r="B278" s="12">
        <v>267</v>
      </c>
      <c r="C278" s="7"/>
      <c r="D278" s="10" t="e">
        <f>VLOOKUP(C278,品目ﾃﾞｰﾀ!$A$2:$B$22,2)</f>
        <v>#N/A</v>
      </c>
      <c r="E278" s="3"/>
      <c r="F278" s="3"/>
      <c r="G278" s="3"/>
      <c r="H278" s="3"/>
      <c r="I278" s="3"/>
      <c r="J278" s="3"/>
      <c r="K278" s="3"/>
      <c r="L278" s="6"/>
      <c r="M278" s="100" t="e">
        <f>IF(D278=品目ﾃﾞｰﾀ!$B$5,"枚",IF(D278=品目ﾃﾞｰﾀ!$B$6,"枚",IF(D278="","","本")))</f>
        <v>#N/A</v>
      </c>
      <c r="N278" s="81" t="e">
        <f t="shared" si="8"/>
        <v>#N/A</v>
      </c>
      <c r="O278" s="103" t="e">
        <f t="shared" si="9"/>
        <v>#N/A</v>
      </c>
      <c r="P278" s="3"/>
      <c r="Q278" s="117"/>
    </row>
    <row r="279" spans="2:17" hidden="1">
      <c r="B279" s="12">
        <v>268</v>
      </c>
      <c r="C279" s="7"/>
      <c r="D279" s="10" t="e">
        <f>VLOOKUP(C279,品目ﾃﾞｰﾀ!$A$2:$B$22,2)</f>
        <v>#N/A</v>
      </c>
      <c r="E279" s="3"/>
      <c r="F279" s="3"/>
      <c r="G279" s="3"/>
      <c r="H279" s="3"/>
      <c r="I279" s="3"/>
      <c r="J279" s="3"/>
      <c r="K279" s="3"/>
      <c r="L279" s="6"/>
      <c r="M279" s="100" t="e">
        <f>IF(D279=品目ﾃﾞｰﾀ!$B$5,"枚",IF(D279=品目ﾃﾞｰﾀ!$B$6,"枚",IF(D279="","","本")))</f>
        <v>#N/A</v>
      </c>
      <c r="N279" s="81" t="e">
        <f t="shared" si="8"/>
        <v>#N/A</v>
      </c>
      <c r="O279" s="103" t="e">
        <f t="shared" si="9"/>
        <v>#N/A</v>
      </c>
      <c r="P279" s="3"/>
      <c r="Q279" s="117"/>
    </row>
    <row r="280" spans="2:17" hidden="1">
      <c r="B280" s="12">
        <v>269</v>
      </c>
      <c r="C280" s="7"/>
      <c r="D280" s="10" t="e">
        <f>VLOOKUP(C280,品目ﾃﾞｰﾀ!$A$2:$B$22,2)</f>
        <v>#N/A</v>
      </c>
      <c r="E280" s="3"/>
      <c r="F280" s="3"/>
      <c r="G280" s="3"/>
      <c r="H280" s="3"/>
      <c r="I280" s="3"/>
      <c r="J280" s="3"/>
      <c r="K280" s="3"/>
      <c r="L280" s="6"/>
      <c r="M280" s="100" t="e">
        <f>IF(D280=品目ﾃﾞｰﾀ!$B$5,"枚",IF(D280=品目ﾃﾞｰﾀ!$B$6,"枚",IF(D280="","","本")))</f>
        <v>#N/A</v>
      </c>
      <c r="N280" s="81" t="e">
        <f t="shared" si="8"/>
        <v>#N/A</v>
      </c>
      <c r="O280" s="103" t="e">
        <f t="shared" si="9"/>
        <v>#N/A</v>
      </c>
      <c r="P280" s="3"/>
      <c r="Q280" s="117"/>
    </row>
    <row r="281" spans="2:17" hidden="1">
      <c r="B281" s="12">
        <v>270</v>
      </c>
      <c r="C281" s="7"/>
      <c r="D281" s="10" t="e">
        <f>VLOOKUP(C281,品目ﾃﾞｰﾀ!$A$2:$B$22,2)</f>
        <v>#N/A</v>
      </c>
      <c r="E281" s="3"/>
      <c r="F281" s="3"/>
      <c r="G281" s="3"/>
      <c r="H281" s="3"/>
      <c r="I281" s="3"/>
      <c r="J281" s="3"/>
      <c r="K281" s="3"/>
      <c r="L281" s="6"/>
      <c r="M281" s="100" t="e">
        <f>IF(D281=品目ﾃﾞｰﾀ!$B$5,"枚",IF(D281=品目ﾃﾞｰﾀ!$B$6,"枚",IF(D281="","","本")))</f>
        <v>#N/A</v>
      </c>
      <c r="N281" s="81" t="e">
        <f t="shared" si="8"/>
        <v>#N/A</v>
      </c>
      <c r="O281" s="103" t="e">
        <f t="shared" si="9"/>
        <v>#N/A</v>
      </c>
      <c r="P281" s="3"/>
      <c r="Q281" s="117"/>
    </row>
    <row r="282" spans="2:17" hidden="1">
      <c r="B282" s="12">
        <v>271</v>
      </c>
      <c r="C282" s="7"/>
      <c r="D282" s="10" t="e">
        <f>VLOOKUP(C282,品目ﾃﾞｰﾀ!$A$2:$B$22,2)</f>
        <v>#N/A</v>
      </c>
      <c r="E282" s="3"/>
      <c r="F282" s="3"/>
      <c r="G282" s="3"/>
      <c r="H282" s="3"/>
      <c r="I282" s="3"/>
      <c r="J282" s="3"/>
      <c r="K282" s="3"/>
      <c r="L282" s="6"/>
      <c r="M282" s="100" t="e">
        <f>IF(D282=品目ﾃﾞｰﾀ!$B$5,"枚",IF(D282=品目ﾃﾞｰﾀ!$B$6,"枚",IF(D282="","","本")))</f>
        <v>#N/A</v>
      </c>
      <c r="N282" s="81" t="e">
        <f t="shared" si="8"/>
        <v>#N/A</v>
      </c>
      <c r="O282" s="103" t="e">
        <f t="shared" si="9"/>
        <v>#N/A</v>
      </c>
      <c r="P282" s="3"/>
      <c r="Q282" s="117"/>
    </row>
    <row r="283" spans="2:17" hidden="1">
      <c r="B283" s="12">
        <v>272</v>
      </c>
      <c r="C283" s="7"/>
      <c r="D283" s="10" t="e">
        <f>VLOOKUP(C283,品目ﾃﾞｰﾀ!$A$2:$B$22,2)</f>
        <v>#N/A</v>
      </c>
      <c r="E283" s="3"/>
      <c r="F283" s="3"/>
      <c r="G283" s="3"/>
      <c r="H283" s="3"/>
      <c r="I283" s="3"/>
      <c r="J283" s="3"/>
      <c r="K283" s="3"/>
      <c r="L283" s="6"/>
      <c r="M283" s="100" t="e">
        <f>IF(D283=品目ﾃﾞｰﾀ!$B$5,"枚",IF(D283=品目ﾃﾞｰﾀ!$B$6,"枚",IF(D283="","","本")))</f>
        <v>#N/A</v>
      </c>
      <c r="N283" s="81" t="e">
        <f t="shared" si="8"/>
        <v>#N/A</v>
      </c>
      <c r="O283" s="103" t="e">
        <f t="shared" si="9"/>
        <v>#N/A</v>
      </c>
      <c r="P283" s="3"/>
      <c r="Q283" s="117"/>
    </row>
    <row r="284" spans="2:17" hidden="1">
      <c r="B284" s="12">
        <v>273</v>
      </c>
      <c r="C284" s="7"/>
      <c r="D284" s="10" t="e">
        <f>VLOOKUP(C284,品目ﾃﾞｰﾀ!$A$2:$B$22,2)</f>
        <v>#N/A</v>
      </c>
      <c r="E284" s="3"/>
      <c r="F284" s="3"/>
      <c r="G284" s="3"/>
      <c r="H284" s="3"/>
      <c r="I284" s="3"/>
      <c r="J284" s="3"/>
      <c r="K284" s="3"/>
      <c r="L284" s="6"/>
      <c r="M284" s="100" t="e">
        <f>IF(D284=品目ﾃﾞｰﾀ!$B$5,"枚",IF(D284=品目ﾃﾞｰﾀ!$B$6,"枚",IF(D284="","","本")))</f>
        <v>#N/A</v>
      </c>
      <c r="N284" s="81" t="e">
        <f t="shared" si="8"/>
        <v>#N/A</v>
      </c>
      <c r="O284" s="103" t="e">
        <f t="shared" si="9"/>
        <v>#N/A</v>
      </c>
      <c r="P284" s="3"/>
      <c r="Q284" s="117"/>
    </row>
    <row r="285" spans="2:17" hidden="1">
      <c r="B285" s="12">
        <v>274</v>
      </c>
      <c r="C285" s="7"/>
      <c r="D285" s="10" t="e">
        <f>VLOOKUP(C285,品目ﾃﾞｰﾀ!$A$2:$B$22,2)</f>
        <v>#N/A</v>
      </c>
      <c r="E285" s="3"/>
      <c r="F285" s="3"/>
      <c r="G285" s="3"/>
      <c r="H285" s="3"/>
      <c r="I285" s="3"/>
      <c r="J285" s="3"/>
      <c r="K285" s="3"/>
      <c r="L285" s="6"/>
      <c r="M285" s="100" t="e">
        <f>IF(D285=品目ﾃﾞｰﾀ!$B$5,"枚",IF(D285=品目ﾃﾞｰﾀ!$B$6,"枚",IF(D285="","","本")))</f>
        <v>#N/A</v>
      </c>
      <c r="N285" s="81" t="e">
        <f t="shared" si="8"/>
        <v>#N/A</v>
      </c>
      <c r="O285" s="103" t="e">
        <f t="shared" si="9"/>
        <v>#N/A</v>
      </c>
      <c r="P285" s="3"/>
      <c r="Q285" s="117"/>
    </row>
    <row r="286" spans="2:17" hidden="1">
      <c r="B286" s="12">
        <v>275</v>
      </c>
      <c r="C286" s="7"/>
      <c r="D286" s="10" t="e">
        <f>VLOOKUP(C286,品目ﾃﾞｰﾀ!$A$2:$B$22,2)</f>
        <v>#N/A</v>
      </c>
      <c r="E286" s="3"/>
      <c r="F286" s="3"/>
      <c r="G286" s="3"/>
      <c r="H286" s="3"/>
      <c r="I286" s="3"/>
      <c r="J286" s="3"/>
      <c r="K286" s="3"/>
      <c r="L286" s="6"/>
      <c r="M286" s="100" t="e">
        <f>IF(D286=品目ﾃﾞｰﾀ!$B$5,"枚",IF(D286=品目ﾃﾞｰﾀ!$B$6,"枚",IF(D286="","","本")))</f>
        <v>#N/A</v>
      </c>
      <c r="N286" s="81" t="e">
        <f t="shared" si="8"/>
        <v>#N/A</v>
      </c>
      <c r="O286" s="103" t="e">
        <f t="shared" si="9"/>
        <v>#N/A</v>
      </c>
      <c r="P286" s="3"/>
      <c r="Q286" s="117"/>
    </row>
    <row r="287" spans="2:17" hidden="1">
      <c r="B287" s="12">
        <v>276</v>
      </c>
      <c r="C287" s="7"/>
      <c r="D287" s="10" t="e">
        <f>VLOOKUP(C287,品目ﾃﾞｰﾀ!$A$2:$B$22,2)</f>
        <v>#N/A</v>
      </c>
      <c r="E287" s="3"/>
      <c r="F287" s="3"/>
      <c r="G287" s="3"/>
      <c r="H287" s="3"/>
      <c r="I287" s="3"/>
      <c r="J287" s="3"/>
      <c r="K287" s="3"/>
      <c r="L287" s="6"/>
      <c r="M287" s="100" t="e">
        <f>IF(D287=品目ﾃﾞｰﾀ!$B$5,"枚",IF(D287=品目ﾃﾞｰﾀ!$B$6,"枚",IF(D287="","","本")))</f>
        <v>#N/A</v>
      </c>
      <c r="N287" s="81" t="e">
        <f t="shared" si="8"/>
        <v>#N/A</v>
      </c>
      <c r="O287" s="103" t="e">
        <f t="shared" si="9"/>
        <v>#N/A</v>
      </c>
      <c r="P287" s="3"/>
      <c r="Q287" s="117"/>
    </row>
    <row r="288" spans="2:17" hidden="1">
      <c r="B288" s="12">
        <v>277</v>
      </c>
      <c r="C288" s="7"/>
      <c r="D288" s="10" t="e">
        <f>VLOOKUP(C288,品目ﾃﾞｰﾀ!$A$2:$B$22,2)</f>
        <v>#N/A</v>
      </c>
      <c r="E288" s="3"/>
      <c r="F288" s="3"/>
      <c r="G288" s="3"/>
      <c r="H288" s="3"/>
      <c r="I288" s="3"/>
      <c r="J288" s="3"/>
      <c r="K288" s="3"/>
      <c r="L288" s="6"/>
      <c r="M288" s="100" t="e">
        <f>IF(D288=品目ﾃﾞｰﾀ!$B$5,"枚",IF(D288=品目ﾃﾞｰﾀ!$B$6,"枚",IF(D288="","","本")))</f>
        <v>#N/A</v>
      </c>
      <c r="N288" s="81" t="e">
        <f t="shared" si="8"/>
        <v>#N/A</v>
      </c>
      <c r="O288" s="103" t="e">
        <f t="shared" si="9"/>
        <v>#N/A</v>
      </c>
      <c r="P288" s="3"/>
      <c r="Q288" s="117"/>
    </row>
    <row r="289" spans="2:17" hidden="1">
      <c r="B289" s="12">
        <v>278</v>
      </c>
      <c r="C289" s="7"/>
      <c r="D289" s="10" t="e">
        <f>VLOOKUP(C289,品目ﾃﾞｰﾀ!$A$2:$B$22,2)</f>
        <v>#N/A</v>
      </c>
      <c r="E289" s="3"/>
      <c r="F289" s="3"/>
      <c r="G289" s="3"/>
      <c r="H289" s="3"/>
      <c r="I289" s="3"/>
      <c r="J289" s="3"/>
      <c r="K289" s="3"/>
      <c r="L289" s="6"/>
      <c r="M289" s="100" t="e">
        <f>IF(D289=品目ﾃﾞｰﾀ!$B$5,"枚",IF(D289=品目ﾃﾞｰﾀ!$B$6,"枚",IF(D289="","","本")))</f>
        <v>#N/A</v>
      </c>
      <c r="N289" s="81" t="e">
        <f t="shared" si="8"/>
        <v>#N/A</v>
      </c>
      <c r="O289" s="103" t="e">
        <f t="shared" si="9"/>
        <v>#N/A</v>
      </c>
      <c r="P289" s="3"/>
      <c r="Q289" s="117"/>
    </row>
    <row r="290" spans="2:17" hidden="1">
      <c r="B290" s="12">
        <v>279</v>
      </c>
      <c r="C290" s="7"/>
      <c r="D290" s="10" t="e">
        <f>VLOOKUP(C290,品目ﾃﾞｰﾀ!$A$2:$B$22,2)</f>
        <v>#N/A</v>
      </c>
      <c r="E290" s="3"/>
      <c r="F290" s="3"/>
      <c r="G290" s="3"/>
      <c r="H290" s="3"/>
      <c r="I290" s="3"/>
      <c r="J290" s="3"/>
      <c r="K290" s="3"/>
      <c r="L290" s="6"/>
      <c r="M290" s="100" t="e">
        <f>IF(D290=品目ﾃﾞｰﾀ!$B$5,"枚",IF(D290=品目ﾃﾞｰﾀ!$B$6,"枚",IF(D290="","","本")))</f>
        <v>#N/A</v>
      </c>
      <c r="N290" s="81" t="e">
        <f t="shared" si="8"/>
        <v>#N/A</v>
      </c>
      <c r="O290" s="103" t="e">
        <f t="shared" si="9"/>
        <v>#N/A</v>
      </c>
      <c r="P290" s="3"/>
      <c r="Q290" s="117"/>
    </row>
    <row r="291" spans="2:17" hidden="1">
      <c r="B291" s="12">
        <v>280</v>
      </c>
      <c r="C291" s="7"/>
      <c r="D291" s="10" t="e">
        <f>VLOOKUP(C291,品目ﾃﾞｰﾀ!$A$2:$B$22,2)</f>
        <v>#N/A</v>
      </c>
      <c r="E291" s="3"/>
      <c r="F291" s="3"/>
      <c r="G291" s="3"/>
      <c r="H291" s="3"/>
      <c r="I291" s="3"/>
      <c r="J291" s="3"/>
      <c r="K291" s="3"/>
      <c r="L291" s="6"/>
      <c r="M291" s="100" t="e">
        <f>IF(D291=品目ﾃﾞｰﾀ!$B$5,"枚",IF(D291=品目ﾃﾞｰﾀ!$B$6,"枚",IF(D291="","","本")))</f>
        <v>#N/A</v>
      </c>
      <c r="N291" s="81" t="e">
        <f t="shared" si="8"/>
        <v>#N/A</v>
      </c>
      <c r="O291" s="103" t="e">
        <f t="shared" si="9"/>
        <v>#N/A</v>
      </c>
      <c r="P291" s="3"/>
      <c r="Q291" s="117"/>
    </row>
    <row r="292" spans="2:17" hidden="1">
      <c r="B292" s="12">
        <v>281</v>
      </c>
      <c r="C292" s="7"/>
      <c r="D292" s="10" t="e">
        <f>VLOOKUP(C292,品目ﾃﾞｰﾀ!$A$2:$B$22,2)</f>
        <v>#N/A</v>
      </c>
      <c r="E292" s="3"/>
      <c r="F292" s="3"/>
      <c r="G292" s="3"/>
      <c r="H292" s="3"/>
      <c r="I292" s="3"/>
      <c r="J292" s="3"/>
      <c r="K292" s="3"/>
      <c r="L292" s="6"/>
      <c r="M292" s="100" t="e">
        <f>IF(D292=品目ﾃﾞｰﾀ!$B$5,"枚",IF(D292=品目ﾃﾞｰﾀ!$B$6,"枚",IF(D292="","","本")))</f>
        <v>#N/A</v>
      </c>
      <c r="N292" s="81" t="e">
        <f t="shared" si="8"/>
        <v>#N/A</v>
      </c>
      <c r="O292" s="103" t="e">
        <f t="shared" si="9"/>
        <v>#N/A</v>
      </c>
      <c r="P292" s="3"/>
      <c r="Q292" s="117"/>
    </row>
    <row r="293" spans="2:17" hidden="1">
      <c r="B293" s="12">
        <v>282</v>
      </c>
      <c r="C293" s="7"/>
      <c r="D293" s="10" t="e">
        <f>VLOOKUP(C293,品目ﾃﾞｰﾀ!$A$2:$B$22,2)</f>
        <v>#N/A</v>
      </c>
      <c r="E293" s="3"/>
      <c r="F293" s="3"/>
      <c r="G293" s="3"/>
      <c r="H293" s="3"/>
      <c r="I293" s="3"/>
      <c r="J293" s="3"/>
      <c r="K293" s="3"/>
      <c r="L293" s="6"/>
      <c r="M293" s="100" t="e">
        <f>IF(D293=品目ﾃﾞｰﾀ!$B$5,"枚",IF(D293=品目ﾃﾞｰﾀ!$B$6,"枚",IF(D293="","","本")))</f>
        <v>#N/A</v>
      </c>
      <c r="N293" s="81" t="e">
        <f t="shared" si="8"/>
        <v>#N/A</v>
      </c>
      <c r="O293" s="103" t="e">
        <f t="shared" si="9"/>
        <v>#N/A</v>
      </c>
      <c r="P293" s="3"/>
      <c r="Q293" s="117"/>
    </row>
    <row r="294" spans="2:17" hidden="1">
      <c r="B294" s="12">
        <v>283</v>
      </c>
      <c r="C294" s="7"/>
      <c r="D294" s="10" t="e">
        <f>VLOOKUP(C294,品目ﾃﾞｰﾀ!$A$2:$B$22,2)</f>
        <v>#N/A</v>
      </c>
      <c r="E294" s="3"/>
      <c r="F294" s="3"/>
      <c r="G294" s="3"/>
      <c r="H294" s="3"/>
      <c r="I294" s="3"/>
      <c r="J294" s="3"/>
      <c r="K294" s="3"/>
      <c r="L294" s="6"/>
      <c r="M294" s="100" t="e">
        <f>IF(D294=品目ﾃﾞｰﾀ!$B$5,"枚",IF(D294=品目ﾃﾞｰﾀ!$B$6,"枚",IF(D294="","","本")))</f>
        <v>#N/A</v>
      </c>
      <c r="N294" s="81" t="e">
        <f t="shared" si="8"/>
        <v>#N/A</v>
      </c>
      <c r="O294" s="103" t="e">
        <f t="shared" si="9"/>
        <v>#N/A</v>
      </c>
      <c r="P294" s="3"/>
      <c r="Q294" s="117"/>
    </row>
    <row r="295" spans="2:17" hidden="1">
      <c r="B295" s="12">
        <v>284</v>
      </c>
      <c r="C295" s="7"/>
      <c r="D295" s="10" t="e">
        <f>VLOOKUP(C295,品目ﾃﾞｰﾀ!$A$2:$B$22,2)</f>
        <v>#N/A</v>
      </c>
      <c r="E295" s="3"/>
      <c r="F295" s="3"/>
      <c r="G295" s="3"/>
      <c r="H295" s="3"/>
      <c r="I295" s="3"/>
      <c r="J295" s="3"/>
      <c r="K295" s="3"/>
      <c r="L295" s="6"/>
      <c r="M295" s="100" t="e">
        <f>IF(D295=品目ﾃﾞｰﾀ!$B$5,"枚",IF(D295=品目ﾃﾞｰﾀ!$B$6,"枚",IF(D295="","","本")))</f>
        <v>#N/A</v>
      </c>
      <c r="N295" s="81" t="e">
        <f t="shared" si="8"/>
        <v>#N/A</v>
      </c>
      <c r="O295" s="103" t="e">
        <f t="shared" si="9"/>
        <v>#N/A</v>
      </c>
      <c r="P295" s="3"/>
      <c r="Q295" s="117"/>
    </row>
    <row r="296" spans="2:17" hidden="1">
      <c r="B296" s="12">
        <v>285</v>
      </c>
      <c r="C296" s="7"/>
      <c r="D296" s="10" t="e">
        <f>VLOOKUP(C296,品目ﾃﾞｰﾀ!$A$2:$B$22,2)</f>
        <v>#N/A</v>
      </c>
      <c r="E296" s="3"/>
      <c r="F296" s="3"/>
      <c r="G296" s="3"/>
      <c r="H296" s="3"/>
      <c r="I296" s="3"/>
      <c r="J296" s="3"/>
      <c r="K296" s="3"/>
      <c r="L296" s="6"/>
      <c r="M296" s="100" t="e">
        <f>IF(D296=品目ﾃﾞｰﾀ!$B$5,"枚",IF(D296=品目ﾃﾞｰﾀ!$B$6,"枚",IF(D296="","","本")))</f>
        <v>#N/A</v>
      </c>
      <c r="N296" s="81" t="e">
        <f t="shared" si="8"/>
        <v>#N/A</v>
      </c>
      <c r="O296" s="103" t="e">
        <f t="shared" si="9"/>
        <v>#N/A</v>
      </c>
      <c r="P296" s="3"/>
      <c r="Q296" s="117"/>
    </row>
    <row r="297" spans="2:17" hidden="1">
      <c r="B297" s="12">
        <v>286</v>
      </c>
      <c r="C297" s="7"/>
      <c r="D297" s="10" t="e">
        <f>VLOOKUP(C297,品目ﾃﾞｰﾀ!$A$2:$B$22,2)</f>
        <v>#N/A</v>
      </c>
      <c r="E297" s="3"/>
      <c r="F297" s="3"/>
      <c r="G297" s="3"/>
      <c r="H297" s="3"/>
      <c r="I297" s="3"/>
      <c r="J297" s="3"/>
      <c r="K297" s="3"/>
      <c r="L297" s="6"/>
      <c r="M297" s="100" t="e">
        <f>IF(D297=品目ﾃﾞｰﾀ!$B$5,"枚",IF(D297=品目ﾃﾞｰﾀ!$B$6,"枚",IF(D297="","","本")))</f>
        <v>#N/A</v>
      </c>
      <c r="N297" s="81" t="e">
        <f t="shared" si="8"/>
        <v>#N/A</v>
      </c>
      <c r="O297" s="103" t="e">
        <f t="shared" si="9"/>
        <v>#N/A</v>
      </c>
      <c r="P297" s="3"/>
      <c r="Q297" s="117"/>
    </row>
    <row r="298" spans="2:17" hidden="1">
      <c r="B298" s="12">
        <v>287</v>
      </c>
      <c r="C298" s="7"/>
      <c r="D298" s="10" t="e">
        <f>VLOOKUP(C298,品目ﾃﾞｰﾀ!$A$2:$B$22,2)</f>
        <v>#N/A</v>
      </c>
      <c r="E298" s="3"/>
      <c r="F298" s="3"/>
      <c r="G298" s="3"/>
      <c r="H298" s="3"/>
      <c r="I298" s="3"/>
      <c r="J298" s="3"/>
      <c r="K298" s="3"/>
      <c r="L298" s="6"/>
      <c r="M298" s="100" t="e">
        <f>IF(D298=品目ﾃﾞｰﾀ!$B$5,"枚",IF(D298=品目ﾃﾞｰﾀ!$B$6,"枚",IF(D298="","","本")))</f>
        <v>#N/A</v>
      </c>
      <c r="N298" s="81" t="e">
        <f t="shared" si="8"/>
        <v>#N/A</v>
      </c>
      <c r="O298" s="103" t="e">
        <f t="shared" si="9"/>
        <v>#N/A</v>
      </c>
      <c r="P298" s="3"/>
      <c r="Q298" s="117"/>
    </row>
    <row r="299" spans="2:17" hidden="1">
      <c r="B299" s="12">
        <v>288</v>
      </c>
      <c r="C299" s="7"/>
      <c r="D299" s="10" t="e">
        <f>VLOOKUP(C299,品目ﾃﾞｰﾀ!$A$2:$B$22,2)</f>
        <v>#N/A</v>
      </c>
      <c r="E299" s="3"/>
      <c r="F299" s="3"/>
      <c r="G299" s="3"/>
      <c r="H299" s="3"/>
      <c r="I299" s="3"/>
      <c r="J299" s="3"/>
      <c r="K299" s="3"/>
      <c r="L299" s="6"/>
      <c r="M299" s="100" t="e">
        <f>IF(D299=品目ﾃﾞｰﾀ!$B$5,"枚",IF(D299=品目ﾃﾞｰﾀ!$B$6,"枚",IF(D299="","","本")))</f>
        <v>#N/A</v>
      </c>
      <c r="N299" s="81" t="e">
        <f t="shared" si="8"/>
        <v>#N/A</v>
      </c>
      <c r="O299" s="103" t="e">
        <f t="shared" si="9"/>
        <v>#N/A</v>
      </c>
      <c r="P299" s="3"/>
      <c r="Q299" s="117"/>
    </row>
    <row r="300" spans="2:17" hidden="1">
      <c r="B300" s="12">
        <v>289</v>
      </c>
      <c r="C300" s="7"/>
      <c r="D300" s="10" t="e">
        <f>VLOOKUP(C300,品目ﾃﾞｰﾀ!$A$2:$B$22,2)</f>
        <v>#N/A</v>
      </c>
      <c r="E300" s="3"/>
      <c r="F300" s="3"/>
      <c r="G300" s="3"/>
      <c r="H300" s="3"/>
      <c r="I300" s="3"/>
      <c r="J300" s="3"/>
      <c r="K300" s="3"/>
      <c r="L300" s="6"/>
      <c r="M300" s="100" t="e">
        <f>IF(D300=品目ﾃﾞｰﾀ!$B$5,"枚",IF(D300=品目ﾃﾞｰﾀ!$B$6,"枚",IF(D300="","","本")))</f>
        <v>#N/A</v>
      </c>
      <c r="N300" s="81" t="e">
        <f t="shared" si="8"/>
        <v>#N/A</v>
      </c>
      <c r="O300" s="103" t="e">
        <f t="shared" si="9"/>
        <v>#N/A</v>
      </c>
      <c r="P300" s="3"/>
      <c r="Q300" s="117"/>
    </row>
    <row r="301" spans="2:17" hidden="1">
      <c r="B301" s="12">
        <v>290</v>
      </c>
      <c r="C301" s="7"/>
      <c r="D301" s="10" t="e">
        <f>VLOOKUP(C301,品目ﾃﾞｰﾀ!$A$2:$B$22,2)</f>
        <v>#N/A</v>
      </c>
      <c r="E301" s="3"/>
      <c r="F301" s="3"/>
      <c r="G301" s="3"/>
      <c r="H301" s="3"/>
      <c r="I301" s="3"/>
      <c r="J301" s="3"/>
      <c r="K301" s="3"/>
      <c r="L301" s="6"/>
      <c r="M301" s="100" t="e">
        <f>IF(D301=品目ﾃﾞｰﾀ!$B$5,"枚",IF(D301=品目ﾃﾞｰﾀ!$B$6,"枚",IF(D301="","","本")))</f>
        <v>#N/A</v>
      </c>
      <c r="N301" s="81" t="e">
        <f t="shared" si="8"/>
        <v>#N/A</v>
      </c>
      <c r="O301" s="103" t="e">
        <f t="shared" si="9"/>
        <v>#N/A</v>
      </c>
      <c r="P301" s="3"/>
      <c r="Q301" s="117"/>
    </row>
    <row r="302" spans="2:17" hidden="1">
      <c r="B302" s="12">
        <v>291</v>
      </c>
      <c r="C302" s="7"/>
      <c r="D302" s="10" t="e">
        <f>VLOOKUP(C302,品目ﾃﾞｰﾀ!$A$2:$B$22,2)</f>
        <v>#N/A</v>
      </c>
      <c r="E302" s="3"/>
      <c r="F302" s="3"/>
      <c r="G302" s="3"/>
      <c r="H302" s="3"/>
      <c r="I302" s="3"/>
      <c r="J302" s="3"/>
      <c r="K302" s="3"/>
      <c r="L302" s="6"/>
      <c r="M302" s="100" t="e">
        <f>IF(D302=品目ﾃﾞｰﾀ!$B$5,"枚",IF(D302=品目ﾃﾞｰﾀ!$B$6,"枚",IF(D302="","","本")))</f>
        <v>#N/A</v>
      </c>
      <c r="N302" s="81" t="e">
        <f t="shared" si="8"/>
        <v>#N/A</v>
      </c>
      <c r="O302" s="103" t="e">
        <f t="shared" si="9"/>
        <v>#N/A</v>
      </c>
      <c r="P302" s="3"/>
      <c r="Q302" s="117"/>
    </row>
    <row r="303" spans="2:17" hidden="1">
      <c r="B303" s="12">
        <v>292</v>
      </c>
      <c r="C303" s="7"/>
      <c r="D303" s="10" t="e">
        <f>VLOOKUP(C303,品目ﾃﾞｰﾀ!$A$2:$B$22,2)</f>
        <v>#N/A</v>
      </c>
      <c r="E303" s="3"/>
      <c r="F303" s="3"/>
      <c r="G303" s="3"/>
      <c r="H303" s="3"/>
      <c r="I303" s="3"/>
      <c r="J303" s="3"/>
      <c r="K303" s="3"/>
      <c r="L303" s="6"/>
      <c r="M303" s="100" t="e">
        <f>IF(D303=品目ﾃﾞｰﾀ!$B$5,"枚",IF(D303=品目ﾃﾞｰﾀ!$B$6,"枚",IF(D303="","","本")))</f>
        <v>#N/A</v>
      </c>
      <c r="N303" s="81" t="e">
        <f t="shared" si="8"/>
        <v>#N/A</v>
      </c>
      <c r="O303" s="103" t="e">
        <f t="shared" si="9"/>
        <v>#N/A</v>
      </c>
      <c r="P303" s="3"/>
      <c r="Q303" s="117"/>
    </row>
    <row r="304" spans="2:17" hidden="1">
      <c r="B304" s="12">
        <v>293</v>
      </c>
      <c r="C304" s="7"/>
      <c r="D304" s="10" t="e">
        <f>VLOOKUP(C304,品目ﾃﾞｰﾀ!$A$2:$B$22,2)</f>
        <v>#N/A</v>
      </c>
      <c r="E304" s="3"/>
      <c r="F304" s="3"/>
      <c r="G304" s="3"/>
      <c r="H304" s="3"/>
      <c r="I304" s="3"/>
      <c r="J304" s="3"/>
      <c r="K304" s="3"/>
      <c r="L304" s="6"/>
      <c r="M304" s="100" t="e">
        <f>IF(D304=品目ﾃﾞｰﾀ!$B$5,"枚",IF(D304=品目ﾃﾞｰﾀ!$B$6,"枚",IF(D304="","","本")))</f>
        <v>#N/A</v>
      </c>
      <c r="N304" s="81" t="e">
        <f t="shared" si="8"/>
        <v>#N/A</v>
      </c>
      <c r="O304" s="103" t="e">
        <f t="shared" si="9"/>
        <v>#N/A</v>
      </c>
      <c r="P304" s="3"/>
      <c r="Q304" s="117"/>
    </row>
    <row r="305" spans="2:23" hidden="1">
      <c r="B305" s="12">
        <v>294</v>
      </c>
      <c r="C305" s="7"/>
      <c r="D305" s="10" t="e">
        <f>VLOOKUP(C305,品目ﾃﾞｰﾀ!$A$2:$B$22,2)</f>
        <v>#N/A</v>
      </c>
      <c r="E305" s="3"/>
      <c r="F305" s="3"/>
      <c r="G305" s="3"/>
      <c r="H305" s="3"/>
      <c r="I305" s="3"/>
      <c r="J305" s="3"/>
      <c r="K305" s="3"/>
      <c r="L305" s="6"/>
      <c r="M305" s="100" t="e">
        <f>IF(D305=品目ﾃﾞｰﾀ!$B$5,"枚",IF(D305=品目ﾃﾞｰﾀ!$B$6,"枚",IF(D305="","","本")))</f>
        <v>#N/A</v>
      </c>
      <c r="N305" s="81" t="e">
        <f t="shared" si="8"/>
        <v>#N/A</v>
      </c>
      <c r="O305" s="103" t="e">
        <f t="shared" si="9"/>
        <v>#N/A</v>
      </c>
      <c r="P305" s="3"/>
      <c r="Q305" s="117"/>
    </row>
    <row r="306" spans="2:23" hidden="1">
      <c r="B306" s="12">
        <v>295</v>
      </c>
      <c r="C306" s="7"/>
      <c r="D306" s="10" t="e">
        <f>VLOOKUP(C306,品目ﾃﾞｰﾀ!$A$2:$B$22,2)</f>
        <v>#N/A</v>
      </c>
      <c r="E306" s="3"/>
      <c r="F306" s="3"/>
      <c r="G306" s="3"/>
      <c r="H306" s="3"/>
      <c r="I306" s="3"/>
      <c r="J306" s="3"/>
      <c r="K306" s="3"/>
      <c r="L306" s="6"/>
      <c r="M306" s="100" t="e">
        <f>IF(D306=品目ﾃﾞｰﾀ!$B$5,"枚",IF(D306=品目ﾃﾞｰﾀ!$B$6,"枚",IF(D306="","","本")))</f>
        <v>#N/A</v>
      </c>
      <c r="N306" s="81" t="e">
        <f t="shared" si="8"/>
        <v>#N/A</v>
      </c>
      <c r="O306" s="103" t="e">
        <f t="shared" si="9"/>
        <v>#N/A</v>
      </c>
      <c r="P306" s="3"/>
      <c r="Q306" s="117"/>
    </row>
    <row r="307" spans="2:23" hidden="1">
      <c r="B307" s="12">
        <v>296</v>
      </c>
      <c r="C307" s="7"/>
      <c r="D307" s="10" t="e">
        <f>VLOOKUP(C307,品目ﾃﾞｰﾀ!$A$2:$B$22,2)</f>
        <v>#N/A</v>
      </c>
      <c r="E307" s="3"/>
      <c r="F307" s="3"/>
      <c r="G307" s="3"/>
      <c r="H307" s="3"/>
      <c r="I307" s="3"/>
      <c r="J307" s="3"/>
      <c r="K307" s="3"/>
      <c r="L307" s="6"/>
      <c r="M307" s="100" t="e">
        <f>IF(D307=品目ﾃﾞｰﾀ!$B$5,"枚",IF(D307=品目ﾃﾞｰﾀ!$B$6,"枚",IF(D307="","","本")))</f>
        <v>#N/A</v>
      </c>
      <c r="N307" s="81" t="e">
        <f t="shared" si="8"/>
        <v>#N/A</v>
      </c>
      <c r="O307" s="103" t="e">
        <f t="shared" si="9"/>
        <v>#N/A</v>
      </c>
      <c r="P307" s="3"/>
      <c r="Q307" s="117"/>
    </row>
    <row r="308" spans="2:23" hidden="1">
      <c r="B308" s="12">
        <v>297</v>
      </c>
      <c r="C308" s="7"/>
      <c r="D308" s="10" t="e">
        <f>VLOOKUP(C308,品目ﾃﾞｰﾀ!$A$2:$B$22,2)</f>
        <v>#N/A</v>
      </c>
      <c r="E308" s="3"/>
      <c r="F308" s="3"/>
      <c r="G308" s="3"/>
      <c r="H308" s="3"/>
      <c r="I308" s="3"/>
      <c r="J308" s="3"/>
      <c r="K308" s="3"/>
      <c r="L308" s="6"/>
      <c r="M308" s="100" t="e">
        <f>IF(D308=品目ﾃﾞｰﾀ!$B$5,"枚",IF(D308=品目ﾃﾞｰﾀ!$B$6,"枚",IF(D308="","","本")))</f>
        <v>#N/A</v>
      </c>
      <c r="N308" s="81" t="e">
        <f t="shared" si="8"/>
        <v>#N/A</v>
      </c>
      <c r="O308" s="103" t="e">
        <f t="shared" si="9"/>
        <v>#N/A</v>
      </c>
      <c r="P308" s="3"/>
      <c r="Q308" s="117"/>
    </row>
    <row r="309" spans="2:23" hidden="1">
      <c r="B309" s="12">
        <v>298</v>
      </c>
      <c r="C309" s="7"/>
      <c r="D309" s="10" t="e">
        <f>VLOOKUP(C309,品目ﾃﾞｰﾀ!$A$2:$B$22,2)</f>
        <v>#N/A</v>
      </c>
      <c r="E309" s="3"/>
      <c r="F309" s="3"/>
      <c r="G309" s="3"/>
      <c r="H309" s="3"/>
      <c r="I309" s="3"/>
      <c r="J309" s="3"/>
      <c r="K309" s="3"/>
      <c r="L309" s="6"/>
      <c r="M309" s="100" t="e">
        <f>IF(D309=品目ﾃﾞｰﾀ!$B$5,"枚",IF(D309=品目ﾃﾞｰﾀ!$B$6,"枚",IF(D309="","","本")))</f>
        <v>#N/A</v>
      </c>
      <c r="N309" s="81" t="e">
        <f t="shared" si="8"/>
        <v>#N/A</v>
      </c>
      <c r="O309" s="103" t="e">
        <f t="shared" si="9"/>
        <v>#N/A</v>
      </c>
      <c r="P309" s="3"/>
      <c r="Q309" s="117"/>
    </row>
    <row r="310" spans="2:23" hidden="1">
      <c r="B310" s="12">
        <v>299</v>
      </c>
      <c r="C310" s="7"/>
      <c r="D310" s="10" t="e">
        <f>VLOOKUP(C310,品目ﾃﾞｰﾀ!$A$2:$B$22,2)</f>
        <v>#N/A</v>
      </c>
      <c r="E310" s="3"/>
      <c r="F310" s="3"/>
      <c r="G310" s="3"/>
      <c r="H310" s="3"/>
      <c r="I310" s="3"/>
      <c r="J310" s="3"/>
      <c r="K310" s="3"/>
      <c r="L310" s="6"/>
      <c r="M310" s="100" t="e">
        <f>IF(D310=品目ﾃﾞｰﾀ!$B$5,"枚",IF(D310=品目ﾃﾞｰﾀ!$B$6,"枚",IF(D310="","","本")))</f>
        <v>#N/A</v>
      </c>
      <c r="N310" s="81" t="e">
        <f t="shared" si="8"/>
        <v>#N/A</v>
      </c>
      <c r="O310" s="103" t="e">
        <f t="shared" si="9"/>
        <v>#N/A</v>
      </c>
      <c r="P310" s="3"/>
      <c r="Q310" s="117"/>
    </row>
    <row r="311" spans="2:23" hidden="1">
      <c r="B311" s="12">
        <v>300</v>
      </c>
      <c r="C311" s="7"/>
      <c r="D311" s="10" t="e">
        <f>VLOOKUP(C311,品目ﾃﾞｰﾀ!$A$2:$B$22,2)</f>
        <v>#N/A</v>
      </c>
      <c r="E311" s="3"/>
      <c r="F311" s="3"/>
      <c r="G311" s="3"/>
      <c r="H311" s="3"/>
      <c r="I311" s="3"/>
      <c r="J311" s="3"/>
      <c r="K311" s="3"/>
      <c r="L311" s="6"/>
      <c r="M311" s="100" t="e">
        <f>IF(D311=品目ﾃﾞｰﾀ!$B$5,"枚",IF(D311=品目ﾃﾞｰﾀ!$B$6,"枚",IF(D311="","","本")))</f>
        <v>#N/A</v>
      </c>
      <c r="N311" s="81" t="e">
        <f t="shared" si="8"/>
        <v>#N/A</v>
      </c>
      <c r="O311" s="103" t="e">
        <f t="shared" si="9"/>
        <v>#N/A</v>
      </c>
      <c r="P311" s="3"/>
      <c r="Q311" s="117"/>
    </row>
    <row r="312" spans="2:23">
      <c r="B312" s="227" t="s">
        <v>72</v>
      </c>
      <c r="C312" s="228"/>
      <c r="D312" s="229"/>
      <c r="E312" s="118"/>
      <c r="F312" s="118"/>
      <c r="G312" s="118"/>
      <c r="H312" s="119"/>
      <c r="I312" s="120"/>
      <c r="J312" s="120"/>
      <c r="K312" s="120"/>
      <c r="L312" s="121"/>
      <c r="M312" s="122" t="str">
        <f>IF(D312=品目ﾃﾞｰﾀ!$B$5,"枚",IF(D312=品目ﾃﾞｰﾀ!$B$6,"枚",IF(D312="","","本")))</f>
        <v/>
      </c>
      <c r="N312" s="123">
        <f t="shared" si="8"/>
        <v>0</v>
      </c>
      <c r="O312" s="124" t="str">
        <f t="shared" si="9"/>
        <v/>
      </c>
      <c r="P312" s="125"/>
      <c r="Q312" s="117"/>
    </row>
    <row r="313" spans="2:23" ht="20.25" customHeight="1">
      <c r="B313" s="224" t="s">
        <v>266</v>
      </c>
      <c r="C313" s="225"/>
      <c r="D313" s="226"/>
      <c r="E313" s="126"/>
      <c r="F313" s="126"/>
      <c r="G313" s="126"/>
      <c r="H313" s="127"/>
      <c r="I313" s="3"/>
      <c r="J313" s="3"/>
      <c r="K313" s="3"/>
      <c r="L313" s="3"/>
      <c r="M313" s="12"/>
      <c r="N313" s="32">
        <f>SUMIF($D$12:$D$312,B313,$N$12:$N$312)</f>
        <v>0</v>
      </c>
      <c r="O313" s="128" t="s">
        <v>74</v>
      </c>
      <c r="P313" s="129"/>
      <c r="Q313" s="130"/>
      <c r="S313" s="130"/>
      <c r="T313" s="130"/>
      <c r="U313" s="130"/>
      <c r="V313" s="130"/>
      <c r="W313" s="130"/>
    </row>
    <row r="314" spans="2:23" ht="20.25" customHeight="1">
      <c r="B314" s="207" t="s">
        <v>267</v>
      </c>
      <c r="C314" s="208"/>
      <c r="D314" s="209"/>
      <c r="E314" s="126"/>
      <c r="F314" s="126"/>
      <c r="G314" s="126"/>
      <c r="H314" s="127"/>
      <c r="I314" s="3"/>
      <c r="J314" s="3"/>
      <c r="K314" s="3"/>
      <c r="L314" s="3"/>
      <c r="M314" s="12"/>
      <c r="N314" s="32">
        <f>SUMIF($D$12:$D$312,B314,$N$12:$N$312)</f>
        <v>0</v>
      </c>
      <c r="O314" s="128" t="s">
        <v>74</v>
      </c>
      <c r="P314" s="129"/>
      <c r="Q314" s="130"/>
      <c r="S314" s="130"/>
      <c r="T314" s="130"/>
      <c r="U314" s="130"/>
      <c r="V314" s="130"/>
      <c r="W314" s="130"/>
    </row>
    <row r="315" spans="2:23" ht="20.25" customHeight="1">
      <c r="B315" s="207" t="s">
        <v>268</v>
      </c>
      <c r="C315" s="208"/>
      <c r="D315" s="209"/>
      <c r="E315" s="126"/>
      <c r="F315" s="126"/>
      <c r="G315" s="126"/>
      <c r="H315" s="127"/>
      <c r="I315" s="3"/>
      <c r="J315" s="3"/>
      <c r="K315" s="3"/>
      <c r="L315" s="3"/>
      <c r="M315" s="12"/>
      <c r="N315" s="32">
        <f>SUMIF($D$12:$D$312,B315,$N$12:$N$312)</f>
        <v>0</v>
      </c>
      <c r="O315" s="128" t="s">
        <v>74</v>
      </c>
      <c r="P315" s="129"/>
      <c r="Q315" s="130"/>
      <c r="S315" s="130"/>
      <c r="T315" s="130"/>
      <c r="U315" s="130"/>
      <c r="V315" s="130"/>
      <c r="W315" s="130"/>
    </row>
    <row r="316" spans="2:23" ht="20.25" customHeight="1">
      <c r="B316" s="224" t="s">
        <v>440</v>
      </c>
      <c r="C316" s="208"/>
      <c r="D316" s="209"/>
      <c r="E316" s="126"/>
      <c r="F316" s="126"/>
      <c r="G316" s="126"/>
      <c r="H316" s="127"/>
      <c r="I316" s="3"/>
      <c r="J316" s="3"/>
      <c r="K316" s="3"/>
      <c r="L316" s="3"/>
      <c r="M316" s="12"/>
      <c r="N316" s="32">
        <f t="shared" ref="N316:N323" si="10">SUMIF($D$12:$D$312,B316,$N$12:$N$312)</f>
        <v>0</v>
      </c>
      <c r="O316" s="128" t="s">
        <v>78</v>
      </c>
      <c r="P316" s="129"/>
      <c r="Q316" s="130"/>
      <c r="S316" s="130"/>
      <c r="T316" s="130"/>
      <c r="U316" s="130"/>
      <c r="V316" s="130"/>
      <c r="W316" s="130"/>
    </row>
    <row r="317" spans="2:23" ht="20.25" customHeight="1">
      <c r="B317" s="207" t="s">
        <v>432</v>
      </c>
      <c r="C317" s="208"/>
      <c r="D317" s="209"/>
      <c r="E317" s="126"/>
      <c r="F317" s="126"/>
      <c r="G317" s="126"/>
      <c r="H317" s="127"/>
      <c r="I317" s="3"/>
      <c r="J317" s="3"/>
      <c r="K317" s="3"/>
      <c r="L317" s="3"/>
      <c r="M317" s="12"/>
      <c r="N317" s="32">
        <f t="shared" si="10"/>
        <v>0</v>
      </c>
      <c r="O317" s="128" t="s">
        <v>438</v>
      </c>
      <c r="P317" s="129"/>
      <c r="Q317" s="130"/>
      <c r="S317" s="130"/>
      <c r="T317" s="130"/>
      <c r="U317" s="130"/>
      <c r="V317" s="130"/>
      <c r="W317" s="130"/>
    </row>
    <row r="318" spans="2:23" ht="20.25" customHeight="1">
      <c r="B318" s="207" t="s">
        <v>433</v>
      </c>
      <c r="C318" s="208"/>
      <c r="D318" s="209"/>
      <c r="E318" s="126"/>
      <c r="F318" s="126"/>
      <c r="G318" s="126"/>
      <c r="H318" s="127"/>
      <c r="I318" s="3"/>
      <c r="J318" s="3"/>
      <c r="K318" s="3"/>
      <c r="L318" s="3"/>
      <c r="M318" s="12"/>
      <c r="N318" s="32">
        <f t="shared" si="10"/>
        <v>0</v>
      </c>
      <c r="O318" s="128" t="s">
        <v>439</v>
      </c>
      <c r="P318" s="129"/>
      <c r="Q318" s="130"/>
      <c r="S318" s="130"/>
      <c r="T318" s="130"/>
      <c r="U318" s="130"/>
      <c r="V318" s="130"/>
      <c r="W318" s="130"/>
    </row>
    <row r="319" spans="2:23" ht="20.25" customHeight="1">
      <c r="B319" s="207" t="s">
        <v>434</v>
      </c>
      <c r="C319" s="208"/>
      <c r="D319" s="209"/>
      <c r="E319" s="126"/>
      <c r="F319" s="126"/>
      <c r="G319" s="126"/>
      <c r="H319" s="127"/>
      <c r="I319" s="3"/>
      <c r="J319" s="3"/>
      <c r="K319" s="3"/>
      <c r="L319" s="3"/>
      <c r="M319" s="12"/>
      <c r="N319" s="32">
        <f t="shared" si="10"/>
        <v>0</v>
      </c>
      <c r="O319" s="128" t="s">
        <v>74</v>
      </c>
      <c r="P319" s="129"/>
      <c r="Q319" s="130"/>
      <c r="S319" s="130"/>
      <c r="T319" s="130"/>
      <c r="U319" s="130"/>
      <c r="V319" s="130"/>
      <c r="W319" s="130"/>
    </row>
    <row r="320" spans="2:23" ht="20.25" customHeight="1">
      <c r="B320" s="207" t="s">
        <v>435</v>
      </c>
      <c r="C320" s="208"/>
      <c r="D320" s="209"/>
      <c r="E320" s="126"/>
      <c r="F320" s="126"/>
      <c r="G320" s="126"/>
      <c r="H320" s="127"/>
      <c r="I320" s="3"/>
      <c r="J320" s="3"/>
      <c r="K320" s="3"/>
      <c r="L320" s="3"/>
      <c r="M320" s="12"/>
      <c r="N320" s="32">
        <f>SUMIF($D$12:$D$312,B320,$N$12:$N$312)</f>
        <v>0</v>
      </c>
      <c r="O320" s="128" t="s">
        <v>74</v>
      </c>
      <c r="P320" s="129"/>
      <c r="Q320" s="130"/>
      <c r="S320" s="130"/>
      <c r="T320" s="130"/>
      <c r="U320" s="130"/>
      <c r="V320" s="130"/>
      <c r="W320" s="130"/>
    </row>
    <row r="321" spans="2:23" ht="20.25" customHeight="1">
      <c r="B321" s="207" t="s">
        <v>269</v>
      </c>
      <c r="C321" s="208"/>
      <c r="D321" s="209"/>
      <c r="E321" s="126"/>
      <c r="F321" s="126"/>
      <c r="G321" s="126"/>
      <c r="H321" s="127"/>
      <c r="I321" s="3"/>
      <c r="J321" s="3"/>
      <c r="K321" s="3"/>
      <c r="L321" s="3"/>
      <c r="M321" s="12"/>
      <c r="N321" s="32">
        <f t="shared" si="10"/>
        <v>0</v>
      </c>
      <c r="O321" s="128" t="s">
        <v>84</v>
      </c>
      <c r="P321" s="129"/>
      <c r="Q321" s="130"/>
      <c r="S321" s="130"/>
      <c r="T321" s="130"/>
      <c r="U321" s="130"/>
      <c r="V321" s="130"/>
      <c r="W321" s="130"/>
    </row>
    <row r="322" spans="2:23" ht="20.25" customHeight="1">
      <c r="B322" s="224" t="s">
        <v>83</v>
      </c>
      <c r="C322" s="225"/>
      <c r="D322" s="226"/>
      <c r="E322" s="126"/>
      <c r="F322" s="126"/>
      <c r="G322" s="126"/>
      <c r="H322" s="127"/>
      <c r="I322" s="3"/>
      <c r="J322" s="3"/>
      <c r="K322" s="3"/>
      <c r="L322" s="3"/>
      <c r="M322" s="12"/>
      <c r="N322" s="32">
        <f>SUMIF($D$12:$D$312,B322,$N$12:$N$312)</f>
        <v>0</v>
      </c>
      <c r="O322" s="128" t="s">
        <v>86</v>
      </c>
      <c r="P322" s="129"/>
      <c r="Q322" s="130"/>
      <c r="S322" s="130"/>
      <c r="T322" s="130"/>
      <c r="U322" s="130"/>
      <c r="V322" s="130"/>
      <c r="W322" s="130"/>
    </row>
    <row r="323" spans="2:23" ht="20.25" customHeight="1">
      <c r="B323" s="207" t="s">
        <v>85</v>
      </c>
      <c r="C323" s="208"/>
      <c r="D323" s="209"/>
      <c r="E323" s="126"/>
      <c r="F323" s="126"/>
      <c r="G323" s="126"/>
      <c r="H323" s="127"/>
      <c r="I323" s="3"/>
      <c r="J323" s="3"/>
      <c r="K323" s="3"/>
      <c r="L323" s="3"/>
      <c r="M323" s="12"/>
      <c r="N323" s="32">
        <f t="shared" si="10"/>
        <v>0</v>
      </c>
      <c r="O323" s="128" t="s">
        <v>87</v>
      </c>
      <c r="P323" s="129"/>
      <c r="Q323" s="130"/>
      <c r="S323" s="130"/>
      <c r="T323" s="130"/>
      <c r="U323" s="130"/>
      <c r="V323" s="130"/>
      <c r="W323" s="130"/>
    </row>
    <row r="324" spans="2:23" ht="20.25" customHeight="1">
      <c r="B324" s="207" t="s">
        <v>437</v>
      </c>
      <c r="C324" s="208"/>
      <c r="D324" s="209"/>
      <c r="E324" s="126"/>
      <c r="F324" s="126"/>
      <c r="G324" s="126"/>
      <c r="H324" s="127"/>
      <c r="I324" s="3"/>
      <c r="J324" s="3"/>
      <c r="K324" s="3"/>
      <c r="L324" s="3"/>
      <c r="M324" s="12"/>
      <c r="N324" s="32">
        <f>SUMIF($D$12:$D$312,B324,$N$12:$N$312)</f>
        <v>0</v>
      </c>
      <c r="O324" s="128" t="s">
        <v>74</v>
      </c>
      <c r="P324" s="129"/>
      <c r="Q324" s="130"/>
      <c r="S324" s="130"/>
      <c r="T324" s="130"/>
      <c r="U324" s="130"/>
      <c r="V324" s="130"/>
      <c r="W324" s="130"/>
    </row>
  </sheetData>
  <mergeCells count="33">
    <mergeCell ref="P10:P11"/>
    <mergeCell ref="M10:M11"/>
    <mergeCell ref="E10:E11"/>
    <mergeCell ref="G10:G11"/>
    <mergeCell ref="F10:F11"/>
    <mergeCell ref="B315:D315"/>
    <mergeCell ref="D10:D11"/>
    <mergeCell ref="B7:C7"/>
    <mergeCell ref="B8:C8"/>
    <mergeCell ref="B323:D323"/>
    <mergeCell ref="B317:D317"/>
    <mergeCell ref="B318:D318"/>
    <mergeCell ref="C10:C11"/>
    <mergeCell ref="B10:B11"/>
    <mergeCell ref="B322:D322"/>
    <mergeCell ref="B312:D312"/>
    <mergeCell ref="B313:D313"/>
    <mergeCell ref="B324:D324"/>
    <mergeCell ref="R4:S5"/>
    <mergeCell ref="B2:P2"/>
    <mergeCell ref="N10:N11"/>
    <mergeCell ref="O10:O11"/>
    <mergeCell ref="B5:C5"/>
    <mergeCell ref="B6:C6"/>
    <mergeCell ref="B319:D319"/>
    <mergeCell ref="B320:D320"/>
    <mergeCell ref="B321:D321"/>
    <mergeCell ref="A3:P3"/>
    <mergeCell ref="L10:L11"/>
    <mergeCell ref="I10:K10"/>
    <mergeCell ref="H10:H11"/>
    <mergeCell ref="B316:D316"/>
    <mergeCell ref="B314:D314"/>
  </mergeCells>
  <phoneticPr fontId="12"/>
  <conditionalFormatting sqref="D12:D311 M12:P311 N312:P312">
    <cfRule type="expression" dxfId="3" priority="1" stopIfTrue="1">
      <formula>ISERROR(D12)</formula>
    </cfRule>
  </conditionalFormatting>
  <pageMargins left="0.78740157480314965" right="0.78740157480314965" top="0.59055118110236227" bottom="0.78740157480314965" header="0.39370078740157483" footer="0.39370078740157483"/>
  <pageSetup paperSize="9" scale="73" orientation="portrait" r:id="rId1"/>
  <headerFooter alignWithMargins="0">
    <oddHeader>&amp;R&amp;9&amp;U平成27年(2015年)12月22日　改訂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2335E-1795-4F92-9611-56FF5335C472}">
  <dimension ref="B1:BE43"/>
  <sheetViews>
    <sheetView view="pageBreakPreview" zoomScaleNormal="100" zoomScaleSheetLayoutView="100" workbookViewId="0">
      <selection activeCell="CC24" sqref="CC24"/>
    </sheetView>
  </sheetViews>
  <sheetFormatPr defaultColWidth="1.7109375" defaultRowHeight="18" customHeight="1"/>
  <cols>
    <col min="1" max="1" width="0.5703125" style="14" customWidth="1"/>
    <col min="2" max="57" width="1.7109375" style="14" customWidth="1"/>
    <col min="58" max="58" width="0.5703125" style="14" customWidth="1"/>
    <col min="59" max="16384" width="1.7109375" style="14"/>
  </cols>
  <sheetData>
    <row r="1" spans="2:57" ht="18" customHeight="1">
      <c r="B1" s="198" t="s">
        <v>88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</row>
    <row r="2" spans="2:57" s="15" customFormat="1" ht="13.5">
      <c r="B2" s="203" t="s">
        <v>480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</row>
    <row r="3" spans="2:57" s="15" customFormat="1" ht="13.5"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</row>
    <row r="4" spans="2:57" s="15" customFormat="1" ht="22.5">
      <c r="B4" s="233" t="s">
        <v>89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  <c r="AI4" s="233"/>
      <c r="AJ4" s="233"/>
      <c r="AK4" s="233"/>
      <c r="AL4" s="233"/>
      <c r="AM4" s="233"/>
      <c r="AN4" s="233"/>
      <c r="AO4" s="233"/>
      <c r="AP4" s="233"/>
      <c r="AQ4" s="233"/>
      <c r="AR4" s="233"/>
      <c r="AS4" s="233"/>
      <c r="AT4" s="233"/>
      <c r="AU4" s="233"/>
      <c r="AV4" s="233"/>
      <c r="AW4" s="233"/>
      <c r="AX4" s="233"/>
      <c r="AY4" s="233"/>
      <c r="AZ4" s="233"/>
      <c r="BA4" s="233"/>
      <c r="BB4" s="233"/>
      <c r="BC4" s="233"/>
      <c r="BD4" s="233"/>
      <c r="BE4" s="233"/>
    </row>
    <row r="5" spans="2:57" s="15" customFormat="1" ht="18" customHeight="1"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</row>
    <row r="6" spans="2:57" s="15" customFormat="1" ht="18" customHeight="1">
      <c r="B6" s="232" t="s">
        <v>481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</row>
    <row r="7" spans="2:57" s="15" customFormat="1" ht="18" customHeight="1"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</row>
    <row r="8" spans="2:57" s="15" customFormat="1" ht="18" customHeight="1"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</row>
    <row r="9" spans="2:57" s="15" customFormat="1" ht="18" customHeight="1">
      <c r="B9" s="203" t="s">
        <v>12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</row>
    <row r="10" spans="2:57" s="15" customFormat="1" ht="18" customHeight="1"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</row>
    <row r="11" spans="2:57" s="15" customFormat="1" ht="18" customHeight="1"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</row>
    <row r="12" spans="2:57" s="15" customFormat="1" ht="18" customHeight="1">
      <c r="B12" s="232" t="s">
        <v>90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16" t="s">
        <v>91</v>
      </c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</row>
    <row r="13" spans="2:57" s="15" customFormat="1" ht="18" customHeight="1"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16" t="s">
        <v>92</v>
      </c>
      <c r="AG13" s="203"/>
      <c r="AH13" s="203"/>
      <c r="AI13" s="203"/>
      <c r="AJ13" s="203"/>
      <c r="AK13" s="203"/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</row>
    <row r="14" spans="2:57" s="15" customFormat="1" ht="18" customHeight="1"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16" t="s">
        <v>93</v>
      </c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 t="s">
        <v>13</v>
      </c>
      <c r="BE14" s="203"/>
    </row>
    <row r="15" spans="2:57" s="15" customFormat="1" ht="18" customHeight="1"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</row>
    <row r="16" spans="2:57" s="15" customFormat="1" ht="18" customHeight="1"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</row>
    <row r="17" spans="2:57" s="15" customFormat="1" ht="18" customHeight="1">
      <c r="B17" s="203" t="s">
        <v>94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</row>
    <row r="18" spans="2:57" s="15" customFormat="1" ht="18" customHeight="1">
      <c r="B18" s="203"/>
      <c r="C18" s="203"/>
      <c r="D18" s="203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</row>
    <row r="19" spans="2:57" s="15" customFormat="1" ht="18" customHeight="1">
      <c r="B19" s="231" t="s">
        <v>0</v>
      </c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</row>
    <row r="20" spans="2:57" s="15" customFormat="1" ht="18" customHeight="1"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</row>
    <row r="21" spans="2:57" s="15" customFormat="1" ht="18" customHeight="1">
      <c r="D21" s="17"/>
      <c r="E21" s="244" t="s">
        <v>95</v>
      </c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1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  <c r="BB21" s="238"/>
      <c r="BC21" s="238"/>
      <c r="BD21" s="238"/>
      <c r="BE21" s="239"/>
    </row>
    <row r="22" spans="2:57" s="15" customFormat="1" ht="18" customHeight="1">
      <c r="D22" s="19"/>
      <c r="E22" s="243" t="s">
        <v>30</v>
      </c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0"/>
      <c r="Q22" s="240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2"/>
    </row>
    <row r="23" spans="2:57" s="15" customFormat="1" ht="18" customHeight="1">
      <c r="D23" s="19"/>
      <c r="E23" s="243" t="s">
        <v>31</v>
      </c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0"/>
      <c r="Q23" s="240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1"/>
      <c r="AI23" s="241"/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2"/>
    </row>
    <row r="24" spans="2:57" s="15" customFormat="1" ht="18" customHeight="1">
      <c r="D24" s="19"/>
      <c r="E24" s="243" t="s">
        <v>96</v>
      </c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0"/>
      <c r="Q24" s="240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1"/>
      <c r="AH24" s="241"/>
      <c r="AI24" s="241"/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2"/>
    </row>
    <row r="25" spans="2:57" s="15" customFormat="1" ht="18" customHeight="1">
      <c r="D25" s="19"/>
      <c r="E25" s="243" t="s">
        <v>97</v>
      </c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0"/>
      <c r="Q25" s="240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2"/>
    </row>
    <row r="26" spans="2:57" s="15" customFormat="1" ht="18" customHeight="1">
      <c r="D26" s="19"/>
      <c r="E26" s="243" t="s">
        <v>98</v>
      </c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0"/>
      <c r="Q26" s="240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  <c r="AZ26" s="241"/>
      <c r="BA26" s="241"/>
      <c r="BB26" s="241"/>
      <c r="BC26" s="241"/>
      <c r="BD26" s="241"/>
      <c r="BE26" s="242"/>
    </row>
    <row r="27" spans="2:57" s="15" customFormat="1" ht="18" customHeight="1">
      <c r="D27" s="19"/>
      <c r="E27" s="243" t="s">
        <v>99</v>
      </c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0"/>
      <c r="Q27" s="240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2"/>
    </row>
    <row r="28" spans="2:57" s="15" customFormat="1" ht="18" customHeight="1">
      <c r="D28" s="19"/>
      <c r="E28" s="243" t="s">
        <v>100</v>
      </c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0"/>
      <c r="Q28" s="240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2"/>
    </row>
    <row r="29" spans="2:57" s="15" customFormat="1" ht="18" customHeight="1">
      <c r="D29" s="19"/>
      <c r="E29" s="243" t="s">
        <v>101</v>
      </c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0"/>
      <c r="Q29" s="240"/>
      <c r="R29" s="241"/>
      <c r="S29" s="241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1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  <c r="AZ29" s="241"/>
      <c r="BA29" s="241"/>
      <c r="BB29" s="241"/>
      <c r="BC29" s="241"/>
      <c r="BD29" s="241"/>
      <c r="BE29" s="242"/>
    </row>
    <row r="30" spans="2:57" s="15" customFormat="1" ht="18" customHeight="1">
      <c r="D30" s="21"/>
      <c r="E30" s="249" t="s">
        <v>102</v>
      </c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2"/>
      <c r="Q30" s="246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8"/>
    </row>
    <row r="31" spans="2:57" ht="18" customHeight="1">
      <c r="D31" s="23"/>
      <c r="E31" s="245" t="s">
        <v>103</v>
      </c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"/>
      <c r="Q31" s="250" t="s">
        <v>104</v>
      </c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 t="s">
        <v>105</v>
      </c>
      <c r="AU31" s="250"/>
      <c r="AV31" s="250"/>
      <c r="AW31" s="250"/>
      <c r="AX31" s="250"/>
      <c r="AY31" s="250"/>
      <c r="AZ31" s="250"/>
      <c r="BA31" s="250"/>
      <c r="BB31" s="250"/>
      <c r="BC31" s="250"/>
      <c r="BD31" s="250"/>
      <c r="BE31" s="250"/>
    </row>
    <row r="32" spans="2:57" ht="18" customHeight="1"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</row>
    <row r="33" spans="4:57" ht="18" customHeight="1"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  <c r="AZ33" s="237"/>
      <c r="BA33" s="237"/>
      <c r="BB33" s="237"/>
      <c r="BC33" s="237"/>
      <c r="BD33" s="237"/>
      <c r="BE33" s="237"/>
    </row>
    <row r="34" spans="4:57" ht="18" customHeight="1"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  <c r="AZ34" s="237"/>
      <c r="BA34" s="237"/>
      <c r="BB34" s="237"/>
      <c r="BC34" s="237"/>
      <c r="BD34" s="237"/>
      <c r="BE34" s="237"/>
    </row>
    <row r="35" spans="4:57" ht="18" customHeight="1"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  <c r="O35" s="236"/>
      <c r="P35" s="236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37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</row>
    <row r="36" spans="4:57" ht="18" customHeight="1">
      <c r="D36" s="236"/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O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</row>
    <row r="37" spans="4:57" ht="18" customHeight="1">
      <c r="D37" s="236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7"/>
      <c r="AO37" s="237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</row>
    <row r="38" spans="4:57" ht="18" customHeight="1">
      <c r="D38" s="236"/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</row>
    <row r="39" spans="4:57" ht="18" customHeight="1"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</row>
    <row r="40" spans="4:57" ht="18" customHeight="1"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7"/>
      <c r="AO40" s="237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</row>
    <row r="41" spans="4:57" ht="18" customHeight="1"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</row>
    <row r="42" spans="4:57" ht="18" customHeight="1">
      <c r="D42" s="236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  <c r="AZ42" s="237"/>
      <c r="BA42" s="237"/>
      <c r="BB42" s="237"/>
      <c r="BC42" s="237"/>
      <c r="BD42" s="237"/>
      <c r="BE42" s="237"/>
    </row>
    <row r="43" spans="4:57" ht="18" customHeight="1"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</row>
  </sheetData>
  <mergeCells count="83">
    <mergeCell ref="Q22:BE22"/>
    <mergeCell ref="E26:O26"/>
    <mergeCell ref="E27:O27"/>
    <mergeCell ref="E22:O22"/>
    <mergeCell ref="E23:O23"/>
    <mergeCell ref="E25:O25"/>
    <mergeCell ref="Q27:BE27"/>
    <mergeCell ref="E24:O24"/>
    <mergeCell ref="AT31:BE31"/>
    <mergeCell ref="AT32:BE32"/>
    <mergeCell ref="D32:P32"/>
    <mergeCell ref="Q34:AS34"/>
    <mergeCell ref="AT35:BE35"/>
    <mergeCell ref="Q31:AS31"/>
    <mergeCell ref="Q32:AS32"/>
    <mergeCell ref="Q33:AS33"/>
    <mergeCell ref="Q35:AS35"/>
    <mergeCell ref="AT34:BE34"/>
    <mergeCell ref="D35:P35"/>
    <mergeCell ref="Q21:BE21"/>
    <mergeCell ref="Q26:BE26"/>
    <mergeCell ref="E28:O28"/>
    <mergeCell ref="E29:O29"/>
    <mergeCell ref="Q23:BE23"/>
    <mergeCell ref="Q24:BE24"/>
    <mergeCell ref="Q25:BE25"/>
    <mergeCell ref="Q29:BE29"/>
    <mergeCell ref="E21:O21"/>
    <mergeCell ref="Q28:BE28"/>
    <mergeCell ref="E31:O31"/>
    <mergeCell ref="AT33:BE33"/>
    <mergeCell ref="Q30:BE30"/>
    <mergeCell ref="E30:O30"/>
    <mergeCell ref="D33:P33"/>
    <mergeCell ref="AT37:BE37"/>
    <mergeCell ref="D40:P40"/>
    <mergeCell ref="Q40:AS40"/>
    <mergeCell ref="AT40:BE40"/>
    <mergeCell ref="AT36:BE36"/>
    <mergeCell ref="Q36:AS36"/>
    <mergeCell ref="D38:P38"/>
    <mergeCell ref="Q38:AS38"/>
    <mergeCell ref="D37:P37"/>
    <mergeCell ref="Q37:AS37"/>
    <mergeCell ref="AG12:BE12"/>
    <mergeCell ref="D43:P43"/>
    <mergeCell ref="Q43:AS43"/>
    <mergeCell ref="AT43:BE43"/>
    <mergeCell ref="D41:P41"/>
    <mergeCell ref="Q41:AS41"/>
    <mergeCell ref="AT41:BE41"/>
    <mergeCell ref="D42:P42"/>
    <mergeCell ref="Q42:AS42"/>
    <mergeCell ref="AT42:BE42"/>
    <mergeCell ref="D34:P34"/>
    <mergeCell ref="AT38:BE38"/>
    <mergeCell ref="D39:P39"/>
    <mergeCell ref="Q39:AS39"/>
    <mergeCell ref="AT39:BE39"/>
    <mergeCell ref="D36:P36"/>
    <mergeCell ref="B1:BE1"/>
    <mergeCell ref="B9:BE9"/>
    <mergeCell ref="B10:BE10"/>
    <mergeCell ref="B11:BE11"/>
    <mergeCell ref="B6:BE6"/>
    <mergeCell ref="B4:BE4"/>
    <mergeCell ref="B2:BE2"/>
    <mergeCell ref="B3:BE3"/>
    <mergeCell ref="B5:BE5"/>
    <mergeCell ref="B7:BE7"/>
    <mergeCell ref="B8:BE8"/>
    <mergeCell ref="B20:BE20"/>
    <mergeCell ref="B13:X13"/>
    <mergeCell ref="B14:X14"/>
    <mergeCell ref="AG13:BE13"/>
    <mergeCell ref="BD14:BE14"/>
    <mergeCell ref="AG14:BC14"/>
    <mergeCell ref="B19:BE19"/>
    <mergeCell ref="B18:BE18"/>
    <mergeCell ref="B15:BE15"/>
    <mergeCell ref="B16:BE16"/>
    <mergeCell ref="B17:BE17"/>
    <mergeCell ref="B12:X12"/>
  </mergeCells>
  <phoneticPr fontId="6"/>
  <pageMargins left="0.78740157480314965" right="0.78740157480314965" top="0.59055118110236227" bottom="0.78740157480314965" header="0.39370078740157483" footer="0.39370078740157483"/>
  <pageSetup paperSize="9" scale="98" orientation="portrait" horizontalDpi="1200" verticalDpi="1200" r:id="rId1"/>
  <headerFooter alignWithMargins="0">
    <oddHeader>&amp;R&amp;9&amp;U平成27年(2015年)12月22日　改訂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68232-88AF-4D5A-B78A-BDC5DF624B55}">
  <sheetPr>
    <tabColor indexed="10"/>
  </sheetPr>
  <dimension ref="A1:G22"/>
  <sheetViews>
    <sheetView workbookViewId="0">
      <selection activeCell="D32" sqref="D32"/>
    </sheetView>
  </sheetViews>
  <sheetFormatPr defaultRowHeight="12"/>
  <cols>
    <col min="1" max="1" width="3.7109375" bestFit="1" customWidth="1"/>
    <col min="2" max="2" width="28.7109375" bestFit="1" customWidth="1"/>
    <col min="4" max="4" width="9.140625" style="26" customWidth="1"/>
    <col min="5" max="5" width="9.7109375" style="26" bestFit="1" customWidth="1"/>
    <col min="6" max="7" width="9.140625" style="27" customWidth="1"/>
  </cols>
  <sheetData>
    <row r="1" spans="1:2">
      <c r="A1" s="25" t="s">
        <v>106</v>
      </c>
      <c r="B1" s="25" t="s">
        <v>107</v>
      </c>
    </row>
    <row r="2" spans="1:2">
      <c r="A2" s="1">
        <v>1</v>
      </c>
      <c r="B2" s="10" t="s">
        <v>266</v>
      </c>
    </row>
    <row r="3" spans="1:2">
      <c r="A3" s="1">
        <v>2</v>
      </c>
      <c r="B3" s="10" t="s">
        <v>267</v>
      </c>
    </row>
    <row r="4" spans="1:2">
      <c r="A4" s="1">
        <v>3</v>
      </c>
      <c r="B4" s="10" t="s">
        <v>268</v>
      </c>
    </row>
    <row r="5" spans="1:2">
      <c r="A5" s="1">
        <v>4</v>
      </c>
      <c r="B5" s="10" t="s">
        <v>431</v>
      </c>
    </row>
    <row r="6" spans="1:2">
      <c r="A6" s="1">
        <v>5</v>
      </c>
      <c r="B6" s="10" t="s">
        <v>432</v>
      </c>
    </row>
    <row r="7" spans="1:2">
      <c r="A7" s="1">
        <v>6</v>
      </c>
      <c r="B7" s="10" t="s">
        <v>433</v>
      </c>
    </row>
    <row r="8" spans="1:2">
      <c r="A8" s="1">
        <v>6.1</v>
      </c>
      <c r="B8" s="10" t="s">
        <v>434</v>
      </c>
    </row>
    <row r="9" spans="1:2">
      <c r="A9" s="1">
        <v>7</v>
      </c>
      <c r="B9" s="10" t="s">
        <v>435</v>
      </c>
    </row>
    <row r="10" spans="1:2">
      <c r="A10" s="1">
        <v>8</v>
      </c>
      <c r="B10" s="10" t="s">
        <v>269</v>
      </c>
    </row>
    <row r="11" spans="1:2">
      <c r="A11" s="1">
        <v>9</v>
      </c>
      <c r="B11" s="10" t="s">
        <v>83</v>
      </c>
    </row>
    <row r="12" spans="1:2">
      <c r="A12" s="1">
        <v>10</v>
      </c>
      <c r="B12" s="10" t="s">
        <v>85</v>
      </c>
    </row>
    <row r="13" spans="1:2">
      <c r="A13" s="1">
        <v>11</v>
      </c>
      <c r="B13" s="28" t="s">
        <v>436</v>
      </c>
    </row>
    <row r="14" spans="1:2">
      <c r="A14" s="1">
        <v>12</v>
      </c>
      <c r="B14" s="28"/>
    </row>
    <row r="15" spans="1:2">
      <c r="A15" s="1">
        <v>13</v>
      </c>
      <c r="B15" s="28"/>
    </row>
    <row r="16" spans="1:2">
      <c r="A16" s="1">
        <v>14</v>
      </c>
      <c r="B16" s="28"/>
    </row>
    <row r="17" spans="1:2">
      <c r="A17" s="1">
        <v>15</v>
      </c>
      <c r="B17" s="28"/>
    </row>
    <row r="18" spans="1:2">
      <c r="A18" s="1">
        <v>16</v>
      </c>
      <c r="B18" s="28"/>
    </row>
    <row r="19" spans="1:2">
      <c r="A19" s="1">
        <v>17</v>
      </c>
      <c r="B19" s="28"/>
    </row>
    <row r="20" spans="1:2">
      <c r="A20" s="1">
        <v>18</v>
      </c>
      <c r="B20" s="28"/>
    </row>
    <row r="21" spans="1:2">
      <c r="A21" s="1">
        <v>19</v>
      </c>
      <c r="B21" s="28"/>
    </row>
    <row r="22" spans="1:2">
      <c r="A22" s="1">
        <v>20</v>
      </c>
      <c r="B22" s="28"/>
    </row>
  </sheetData>
  <sheetProtection sheet="1" objects="1" scenarios="1"/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8FB6-2D1B-4EA0-B345-057C589DCA92}">
  <sheetPr>
    <tabColor indexed="10"/>
  </sheetPr>
  <dimension ref="B2:I44"/>
  <sheetViews>
    <sheetView workbookViewId="0">
      <selection activeCell="E9" sqref="E9"/>
    </sheetView>
  </sheetViews>
  <sheetFormatPr defaultColWidth="10.28515625" defaultRowHeight="12"/>
  <cols>
    <col min="1" max="1" width="1.28515625" style="36" customWidth="1"/>
    <col min="2" max="2" width="4.7109375" style="36" bestFit="1" customWidth="1"/>
    <col min="3" max="3" width="9.7109375" style="42" customWidth="1"/>
    <col min="4" max="4" width="9.7109375" style="42" bestFit="1" customWidth="1"/>
    <col min="5" max="5" width="38.85546875" style="36" bestFit="1" customWidth="1"/>
    <col min="6" max="6" width="11.85546875" style="36" bestFit="1" customWidth="1"/>
    <col min="7" max="7" width="29.85546875" style="36" bestFit="1" customWidth="1"/>
    <col min="8" max="8" width="14" style="36" bestFit="1" customWidth="1"/>
    <col min="9" max="9" width="65.85546875" style="36" bestFit="1" customWidth="1"/>
    <col min="10" max="16384" width="10.28515625" style="36"/>
  </cols>
  <sheetData>
    <row r="2" spans="2:9">
      <c r="B2" s="40" t="s">
        <v>270</v>
      </c>
      <c r="C2" s="40" t="s">
        <v>122</v>
      </c>
      <c r="D2" s="40" t="s">
        <v>411</v>
      </c>
      <c r="E2" s="35" t="s">
        <v>157</v>
      </c>
      <c r="F2" s="35" t="s">
        <v>123</v>
      </c>
      <c r="G2" s="35" t="s">
        <v>113</v>
      </c>
      <c r="H2" s="35" t="s">
        <v>124</v>
      </c>
      <c r="I2" s="35" t="s">
        <v>125</v>
      </c>
    </row>
    <row r="3" spans="2:9">
      <c r="B3" s="41">
        <v>2</v>
      </c>
      <c r="C3" s="41" t="s">
        <v>412</v>
      </c>
      <c r="D3" s="41" t="s">
        <v>275</v>
      </c>
      <c r="E3" s="38" t="s">
        <v>276</v>
      </c>
      <c r="F3" s="39" t="s">
        <v>277</v>
      </c>
      <c r="G3" s="39" t="s">
        <v>114</v>
      </c>
      <c r="H3" s="38" t="s">
        <v>278</v>
      </c>
      <c r="I3" s="38" t="s">
        <v>126</v>
      </c>
    </row>
    <row r="4" spans="2:9">
      <c r="B4" s="41">
        <v>3</v>
      </c>
      <c r="C4" s="41" t="s">
        <v>415</v>
      </c>
      <c r="D4" s="41" t="s">
        <v>279</v>
      </c>
      <c r="E4" s="38" t="s">
        <v>446</v>
      </c>
      <c r="F4" s="39" t="s">
        <v>449</v>
      </c>
      <c r="G4" s="39" t="s">
        <v>280</v>
      </c>
      <c r="H4" s="38" t="s">
        <v>447</v>
      </c>
      <c r="I4" s="38" t="s">
        <v>448</v>
      </c>
    </row>
    <row r="5" spans="2:9">
      <c r="B5" s="41">
        <v>4</v>
      </c>
      <c r="C5" s="41" t="s">
        <v>210</v>
      </c>
      <c r="D5" s="41" t="s">
        <v>281</v>
      </c>
      <c r="E5" s="39" t="s">
        <v>160</v>
      </c>
      <c r="F5" s="39" t="s">
        <v>441</v>
      </c>
      <c r="G5" s="39" t="s">
        <v>282</v>
      </c>
      <c r="H5" s="38" t="s">
        <v>127</v>
      </c>
      <c r="I5" s="38" t="s">
        <v>128</v>
      </c>
    </row>
    <row r="6" spans="2:9">
      <c r="B6" s="41">
        <v>5</v>
      </c>
      <c r="C6" s="41" t="s">
        <v>211</v>
      </c>
      <c r="D6" s="41" t="s">
        <v>283</v>
      </c>
      <c r="E6" s="39" t="s">
        <v>161</v>
      </c>
      <c r="F6" s="39" t="s">
        <v>442</v>
      </c>
      <c r="G6" s="39" t="s">
        <v>443</v>
      </c>
      <c r="H6" s="38" t="s">
        <v>444</v>
      </c>
      <c r="I6" s="38" t="s">
        <v>445</v>
      </c>
    </row>
    <row r="7" spans="2:9">
      <c r="B7" s="41">
        <v>7</v>
      </c>
      <c r="C7" s="41" t="s">
        <v>416</v>
      </c>
      <c r="D7" s="41" t="s">
        <v>284</v>
      </c>
      <c r="E7" s="38" t="s">
        <v>163</v>
      </c>
      <c r="F7" s="39" t="s">
        <v>285</v>
      </c>
      <c r="G7" s="39" t="s">
        <v>286</v>
      </c>
      <c r="H7" s="38" t="s">
        <v>287</v>
      </c>
      <c r="I7" s="38" t="s">
        <v>450</v>
      </c>
    </row>
    <row r="8" spans="2:9">
      <c r="B8" s="41">
        <v>17</v>
      </c>
      <c r="C8" s="41" t="s">
        <v>417</v>
      </c>
      <c r="D8" s="41" t="s">
        <v>310</v>
      </c>
      <c r="E8" s="39" t="s">
        <v>166</v>
      </c>
      <c r="F8" s="39" t="s">
        <v>311</v>
      </c>
      <c r="G8" s="39" t="s">
        <v>312</v>
      </c>
      <c r="H8" s="38" t="s">
        <v>313</v>
      </c>
      <c r="I8" s="38" t="s">
        <v>451</v>
      </c>
    </row>
    <row r="9" spans="2:9">
      <c r="B9" s="41">
        <v>31</v>
      </c>
      <c r="C9" s="41" t="s">
        <v>217</v>
      </c>
      <c r="D9" s="41" t="s">
        <v>354</v>
      </c>
      <c r="E9" s="39" t="s">
        <v>167</v>
      </c>
      <c r="F9" s="39" t="s">
        <v>355</v>
      </c>
      <c r="G9" s="39" t="s">
        <v>356</v>
      </c>
      <c r="H9" s="38" t="s">
        <v>129</v>
      </c>
      <c r="I9" s="38" t="s">
        <v>130</v>
      </c>
    </row>
    <row r="10" spans="2:9">
      <c r="B10" s="41">
        <v>25</v>
      </c>
      <c r="C10" s="41" t="s">
        <v>418</v>
      </c>
      <c r="D10" s="41" t="s">
        <v>333</v>
      </c>
      <c r="E10" s="39" t="s">
        <v>334</v>
      </c>
      <c r="F10" s="39" t="s">
        <v>335</v>
      </c>
      <c r="G10" s="39" t="s">
        <v>115</v>
      </c>
      <c r="H10" s="38" t="s">
        <v>131</v>
      </c>
      <c r="I10" s="38" t="s">
        <v>132</v>
      </c>
    </row>
    <row r="11" spans="2:9">
      <c r="B11" s="41">
        <v>26</v>
      </c>
      <c r="C11" s="41" t="s">
        <v>220</v>
      </c>
      <c r="D11" s="41" t="s">
        <v>336</v>
      </c>
      <c r="E11" s="39" t="s">
        <v>170</v>
      </c>
      <c r="F11" s="39" t="s">
        <v>337</v>
      </c>
      <c r="G11" s="39" t="s">
        <v>116</v>
      </c>
      <c r="H11" s="38" t="s">
        <v>338</v>
      </c>
      <c r="I11" s="38" t="s">
        <v>133</v>
      </c>
    </row>
    <row r="12" spans="2:9">
      <c r="B12" s="41">
        <v>27</v>
      </c>
      <c r="C12" s="41" t="s">
        <v>221</v>
      </c>
      <c r="D12" s="41" t="s">
        <v>339</v>
      </c>
      <c r="E12" s="39" t="s">
        <v>340</v>
      </c>
      <c r="F12" s="39" t="s">
        <v>341</v>
      </c>
      <c r="G12" s="39" t="s">
        <v>342</v>
      </c>
      <c r="H12" s="38" t="s">
        <v>134</v>
      </c>
      <c r="I12" s="38" t="s">
        <v>135</v>
      </c>
    </row>
    <row r="13" spans="2:9">
      <c r="B13" s="41">
        <v>32</v>
      </c>
      <c r="C13" s="41" t="s">
        <v>222</v>
      </c>
      <c r="D13" s="41" t="s">
        <v>357</v>
      </c>
      <c r="E13" s="39" t="s">
        <v>172</v>
      </c>
      <c r="F13" s="39" t="s">
        <v>358</v>
      </c>
      <c r="G13" s="39" t="s">
        <v>359</v>
      </c>
      <c r="H13" s="38" t="s">
        <v>360</v>
      </c>
      <c r="I13" s="38" t="s">
        <v>136</v>
      </c>
    </row>
    <row r="14" spans="2:9">
      <c r="B14" s="41">
        <v>33</v>
      </c>
      <c r="C14" s="41" t="s">
        <v>223</v>
      </c>
      <c r="D14" s="41" t="s">
        <v>361</v>
      </c>
      <c r="E14" s="39" t="s">
        <v>173</v>
      </c>
      <c r="F14" s="39" t="s">
        <v>362</v>
      </c>
      <c r="G14" s="39" t="s">
        <v>363</v>
      </c>
      <c r="H14" s="38" t="s">
        <v>452</v>
      </c>
      <c r="I14" s="38" t="s">
        <v>364</v>
      </c>
    </row>
    <row r="15" spans="2:9">
      <c r="B15" s="41">
        <v>34</v>
      </c>
      <c r="C15" s="41" t="s">
        <v>224</v>
      </c>
      <c r="D15" s="41" t="s">
        <v>365</v>
      </c>
      <c r="E15" s="39" t="s">
        <v>453</v>
      </c>
      <c r="F15" s="39" t="s">
        <v>366</v>
      </c>
      <c r="G15" s="39" t="s">
        <v>367</v>
      </c>
      <c r="H15" s="38" t="s">
        <v>137</v>
      </c>
      <c r="I15" s="38" t="s">
        <v>454</v>
      </c>
    </row>
    <row r="16" spans="2:9">
      <c r="B16" s="41">
        <v>45</v>
      </c>
      <c r="C16" s="41" t="s">
        <v>419</v>
      </c>
      <c r="D16" s="41" t="s">
        <v>396</v>
      </c>
      <c r="E16" s="39" t="s">
        <v>397</v>
      </c>
      <c r="F16" s="39" t="s">
        <v>398</v>
      </c>
      <c r="G16" s="39" t="s">
        <v>399</v>
      </c>
      <c r="H16" s="38" t="s">
        <v>138</v>
      </c>
      <c r="I16" s="38" t="s">
        <v>455</v>
      </c>
    </row>
    <row r="17" spans="2:9">
      <c r="B17" s="41">
        <v>8</v>
      </c>
      <c r="C17" s="41" t="s">
        <v>228</v>
      </c>
      <c r="D17" s="41" t="s">
        <v>288</v>
      </c>
      <c r="E17" s="39" t="s">
        <v>289</v>
      </c>
      <c r="F17" s="39" t="s">
        <v>290</v>
      </c>
      <c r="G17" s="39" t="s">
        <v>291</v>
      </c>
      <c r="H17" s="38" t="s">
        <v>139</v>
      </c>
      <c r="I17" s="38" t="s">
        <v>139</v>
      </c>
    </row>
    <row r="18" spans="2:9">
      <c r="B18" s="41">
        <v>18</v>
      </c>
      <c r="C18" s="41" t="s">
        <v>420</v>
      </c>
      <c r="D18" s="41" t="s">
        <v>314</v>
      </c>
      <c r="E18" s="39" t="s">
        <v>315</v>
      </c>
      <c r="F18" s="39" t="s">
        <v>316</v>
      </c>
      <c r="G18" s="39" t="s">
        <v>317</v>
      </c>
      <c r="H18" s="38" t="s">
        <v>140</v>
      </c>
      <c r="I18" s="38" t="s">
        <v>141</v>
      </c>
    </row>
    <row r="19" spans="2:9">
      <c r="B19" s="41">
        <v>28</v>
      </c>
      <c r="C19" s="41" t="s">
        <v>232</v>
      </c>
      <c r="D19" s="41" t="s">
        <v>343</v>
      </c>
      <c r="E19" s="39" t="s">
        <v>344</v>
      </c>
      <c r="F19" s="39" t="s">
        <v>345</v>
      </c>
      <c r="G19" s="39" t="s">
        <v>346</v>
      </c>
      <c r="H19" s="38" t="s">
        <v>142</v>
      </c>
      <c r="I19" s="38" t="s">
        <v>142</v>
      </c>
    </row>
    <row r="20" spans="2:9">
      <c r="B20" s="41">
        <v>1</v>
      </c>
      <c r="C20" s="41" t="s">
        <v>233</v>
      </c>
      <c r="D20" s="41" t="s">
        <v>271</v>
      </c>
      <c r="E20" s="38" t="s">
        <v>272</v>
      </c>
      <c r="F20" s="39" t="s">
        <v>273</v>
      </c>
      <c r="G20" s="39" t="s">
        <v>274</v>
      </c>
      <c r="H20" s="38" t="s">
        <v>143</v>
      </c>
      <c r="I20" s="38" t="s">
        <v>456</v>
      </c>
    </row>
    <row r="21" spans="2:9">
      <c r="B21" s="41">
        <v>20</v>
      </c>
      <c r="C21" s="41" t="s">
        <v>421</v>
      </c>
      <c r="D21" s="41" t="s">
        <v>318</v>
      </c>
      <c r="E21" s="39" t="s">
        <v>184</v>
      </c>
      <c r="F21" s="39" t="s">
        <v>319</v>
      </c>
      <c r="G21" s="39" t="s">
        <v>117</v>
      </c>
      <c r="H21" s="38" t="s">
        <v>144</v>
      </c>
      <c r="I21" s="38" t="s">
        <v>144</v>
      </c>
    </row>
    <row r="22" spans="2:9">
      <c r="B22" s="41">
        <v>29</v>
      </c>
      <c r="C22" s="41" t="s">
        <v>237</v>
      </c>
      <c r="D22" s="41" t="s">
        <v>347</v>
      </c>
      <c r="E22" s="39" t="s">
        <v>348</v>
      </c>
      <c r="F22" s="39" t="s">
        <v>349</v>
      </c>
      <c r="G22" s="39" t="s">
        <v>350</v>
      </c>
      <c r="H22" s="38" t="s">
        <v>145</v>
      </c>
      <c r="I22" s="38" t="s">
        <v>146</v>
      </c>
    </row>
    <row r="23" spans="2:9">
      <c r="B23" s="41">
        <v>22</v>
      </c>
      <c r="C23" s="41" t="s">
        <v>240</v>
      </c>
      <c r="D23" s="41" t="s">
        <v>320</v>
      </c>
      <c r="E23" s="39" t="s">
        <v>321</v>
      </c>
      <c r="F23" s="39" t="s">
        <v>322</v>
      </c>
      <c r="G23" s="39" t="s">
        <v>323</v>
      </c>
      <c r="H23" s="38" t="s">
        <v>457</v>
      </c>
      <c r="I23" s="38" t="s">
        <v>147</v>
      </c>
    </row>
    <row r="24" spans="2:9">
      <c r="B24" s="41">
        <v>36</v>
      </c>
      <c r="C24" s="41" t="s">
        <v>242</v>
      </c>
      <c r="D24" s="41" t="s">
        <v>368</v>
      </c>
      <c r="E24" s="39" t="s">
        <v>369</v>
      </c>
      <c r="F24" s="39" t="s">
        <v>370</v>
      </c>
      <c r="G24" s="39" t="s">
        <v>371</v>
      </c>
      <c r="H24" s="38" t="s">
        <v>148</v>
      </c>
      <c r="I24" s="38" t="s">
        <v>458</v>
      </c>
    </row>
    <row r="25" spans="2:9">
      <c r="B25" s="41">
        <v>10</v>
      </c>
      <c r="C25" s="41" t="s">
        <v>244</v>
      </c>
      <c r="D25" s="41" t="s">
        <v>292</v>
      </c>
      <c r="E25" s="39" t="s">
        <v>293</v>
      </c>
      <c r="F25" s="39" t="s">
        <v>294</v>
      </c>
      <c r="G25" s="39" t="s">
        <v>295</v>
      </c>
      <c r="H25" s="38" t="s">
        <v>459</v>
      </c>
      <c r="I25" s="38" t="s">
        <v>460</v>
      </c>
    </row>
    <row r="26" spans="2:9">
      <c r="B26" s="41">
        <v>11</v>
      </c>
      <c r="C26" s="41" t="s">
        <v>245</v>
      </c>
      <c r="D26" s="41" t="s">
        <v>296</v>
      </c>
      <c r="E26" s="39" t="s">
        <v>469</v>
      </c>
      <c r="F26" s="39" t="s">
        <v>297</v>
      </c>
      <c r="G26" s="39" t="s">
        <v>118</v>
      </c>
      <c r="H26" s="38" t="s">
        <v>149</v>
      </c>
      <c r="I26" s="38" t="s">
        <v>149</v>
      </c>
    </row>
    <row r="27" spans="2:9">
      <c r="B27" s="41">
        <v>12</v>
      </c>
      <c r="C27" s="41" t="s">
        <v>246</v>
      </c>
      <c r="D27" s="41" t="s">
        <v>298</v>
      </c>
      <c r="E27" s="39" t="s">
        <v>299</v>
      </c>
      <c r="F27" s="39" t="s">
        <v>300</v>
      </c>
      <c r="G27" s="39" t="s">
        <v>119</v>
      </c>
      <c r="H27" s="38" t="s">
        <v>301</v>
      </c>
      <c r="I27" s="38" t="s">
        <v>150</v>
      </c>
    </row>
    <row r="28" spans="2:9">
      <c r="B28" s="41">
        <v>13</v>
      </c>
      <c r="C28" s="41" t="s">
        <v>248</v>
      </c>
      <c r="D28" s="41" t="s">
        <v>302</v>
      </c>
      <c r="E28" s="39" t="s">
        <v>303</v>
      </c>
      <c r="F28" s="39" t="s">
        <v>297</v>
      </c>
      <c r="G28" s="39" t="s">
        <v>304</v>
      </c>
      <c r="H28" s="38" t="s">
        <v>461</v>
      </c>
      <c r="I28" s="38" t="s">
        <v>461</v>
      </c>
    </row>
    <row r="29" spans="2:9">
      <c r="B29" s="41">
        <v>37</v>
      </c>
      <c r="C29" s="41" t="s">
        <v>249</v>
      </c>
      <c r="D29" s="41" t="s">
        <v>372</v>
      </c>
      <c r="E29" s="39" t="s">
        <v>373</v>
      </c>
      <c r="F29" s="39" t="s">
        <v>374</v>
      </c>
      <c r="G29" s="39" t="s">
        <v>375</v>
      </c>
      <c r="H29" s="38" t="s">
        <v>376</v>
      </c>
      <c r="I29" s="38" t="s">
        <v>151</v>
      </c>
    </row>
    <row r="30" spans="2:9">
      <c r="B30" s="41">
        <v>41</v>
      </c>
      <c r="C30" s="41" t="s">
        <v>250</v>
      </c>
      <c r="D30" s="41" t="s">
        <v>378</v>
      </c>
      <c r="E30" s="39" t="s">
        <v>379</v>
      </c>
      <c r="F30" s="39" t="s">
        <v>380</v>
      </c>
      <c r="G30" s="39" t="s">
        <v>381</v>
      </c>
      <c r="H30" s="38" t="s">
        <v>382</v>
      </c>
      <c r="I30" s="38" t="s">
        <v>152</v>
      </c>
    </row>
    <row r="31" spans="2:9">
      <c r="B31" s="41">
        <v>46</v>
      </c>
      <c r="C31" s="41" t="s">
        <v>253</v>
      </c>
      <c r="D31" s="41" t="s">
        <v>400</v>
      </c>
      <c r="E31" s="39" t="s">
        <v>401</v>
      </c>
      <c r="F31" s="39" t="s">
        <v>402</v>
      </c>
      <c r="G31" s="39" t="s">
        <v>463</v>
      </c>
      <c r="H31" s="38" t="s">
        <v>462</v>
      </c>
      <c r="I31" s="38" t="s">
        <v>120</v>
      </c>
    </row>
    <row r="32" spans="2:9">
      <c r="B32" s="41">
        <v>23</v>
      </c>
      <c r="C32" s="41" t="s">
        <v>254</v>
      </c>
      <c r="D32" s="41" t="s">
        <v>324</v>
      </c>
      <c r="E32" s="39" t="s">
        <v>325</v>
      </c>
      <c r="F32" s="39" t="s">
        <v>326</v>
      </c>
      <c r="G32" s="39" t="s">
        <v>121</v>
      </c>
      <c r="H32" s="38" t="s">
        <v>153</v>
      </c>
      <c r="I32" s="38" t="s">
        <v>327</v>
      </c>
    </row>
    <row r="33" spans="2:9">
      <c r="B33" s="41">
        <v>42</v>
      </c>
      <c r="C33" s="41" t="s">
        <v>255</v>
      </c>
      <c r="D33" s="41" t="s">
        <v>383</v>
      </c>
      <c r="E33" s="39" t="s">
        <v>384</v>
      </c>
      <c r="F33" s="39" t="s">
        <v>377</v>
      </c>
      <c r="G33" s="39" t="s">
        <v>154</v>
      </c>
      <c r="H33" s="38" t="s">
        <v>155</v>
      </c>
      <c r="I33" s="38" t="s">
        <v>155</v>
      </c>
    </row>
    <row r="34" spans="2:9">
      <c r="B34" s="41">
        <v>47</v>
      </c>
      <c r="C34" s="41" t="s">
        <v>422</v>
      </c>
      <c r="D34" s="41" t="s">
        <v>403</v>
      </c>
      <c r="E34" s="39" t="s">
        <v>404</v>
      </c>
      <c r="F34" s="39" t="s">
        <v>405</v>
      </c>
      <c r="G34" s="39" t="s">
        <v>406</v>
      </c>
      <c r="H34" s="38" t="s">
        <v>407</v>
      </c>
      <c r="I34" s="38" t="s">
        <v>408</v>
      </c>
    </row>
    <row r="35" spans="2:9">
      <c r="B35" s="41">
        <v>43</v>
      </c>
      <c r="C35" s="41" t="s">
        <v>413</v>
      </c>
      <c r="D35" s="41" t="s">
        <v>385</v>
      </c>
      <c r="E35" s="39" t="s">
        <v>386</v>
      </c>
      <c r="F35" s="39" t="s">
        <v>387</v>
      </c>
      <c r="G35" s="39" t="s">
        <v>388</v>
      </c>
      <c r="H35" s="38" t="s">
        <v>389</v>
      </c>
      <c r="I35" s="38" t="s">
        <v>390</v>
      </c>
    </row>
    <row r="36" spans="2:9">
      <c r="B36" s="41">
        <v>24</v>
      </c>
      <c r="C36" s="41" t="s">
        <v>414</v>
      </c>
      <c r="D36" s="41" t="s">
        <v>328</v>
      </c>
      <c r="E36" s="39" t="s">
        <v>464</v>
      </c>
      <c r="F36" s="39" t="s">
        <v>329</v>
      </c>
      <c r="G36" s="39" t="s">
        <v>330</v>
      </c>
      <c r="H36" s="38" t="s">
        <v>331</v>
      </c>
      <c r="I36" s="38" t="s">
        <v>332</v>
      </c>
    </row>
    <row r="37" spans="2:9">
      <c r="B37" s="41">
        <v>44</v>
      </c>
      <c r="C37" s="41" t="s">
        <v>423</v>
      </c>
      <c r="D37" s="41" t="s">
        <v>351</v>
      </c>
      <c r="E37" s="39" t="s">
        <v>391</v>
      </c>
      <c r="F37" s="39" t="s">
        <v>392</v>
      </c>
      <c r="G37" s="39" t="s">
        <v>393</v>
      </c>
      <c r="H37" s="38" t="s">
        <v>394</v>
      </c>
      <c r="I37" s="38" t="s">
        <v>395</v>
      </c>
    </row>
    <row r="38" spans="2:9">
      <c r="B38" s="41">
        <v>30</v>
      </c>
      <c r="C38" s="41" t="s">
        <v>424</v>
      </c>
      <c r="D38" s="41" t="s">
        <v>409</v>
      </c>
      <c r="E38" s="39" t="s">
        <v>465</v>
      </c>
      <c r="F38" s="39" t="s">
        <v>341</v>
      </c>
      <c r="G38" s="39" t="s">
        <v>352</v>
      </c>
      <c r="H38" s="38" t="s">
        <v>466</v>
      </c>
      <c r="I38" s="38" t="s">
        <v>353</v>
      </c>
    </row>
    <row r="39" spans="2:9">
      <c r="B39" s="41">
        <v>15</v>
      </c>
      <c r="C39" s="41" t="s">
        <v>425</v>
      </c>
      <c r="D39" s="41" t="s">
        <v>410</v>
      </c>
      <c r="E39" s="39" t="s">
        <v>305</v>
      </c>
      <c r="F39" s="39" t="s">
        <v>306</v>
      </c>
      <c r="G39" s="39" t="s">
        <v>307</v>
      </c>
      <c r="H39" s="38" t="s">
        <v>308</v>
      </c>
      <c r="I39" s="38" t="s">
        <v>309</v>
      </c>
    </row>
    <row r="40" spans="2:9">
      <c r="B40" s="41">
        <v>16</v>
      </c>
      <c r="C40" s="41" t="s">
        <v>477</v>
      </c>
      <c r="D40" s="41" t="s">
        <v>472</v>
      </c>
      <c r="E40" s="39" t="s">
        <v>473</v>
      </c>
      <c r="F40" s="39" t="s">
        <v>476</v>
      </c>
      <c r="G40" s="39" t="s">
        <v>474</v>
      </c>
      <c r="H40" s="38" t="s">
        <v>475</v>
      </c>
      <c r="I40" s="38" t="s">
        <v>475</v>
      </c>
    </row>
    <row r="41" spans="2:9">
      <c r="B41" s="41"/>
      <c r="C41" s="41"/>
      <c r="D41" s="41"/>
      <c r="E41" s="39"/>
      <c r="F41" s="39"/>
      <c r="G41" s="39"/>
      <c r="H41" s="38"/>
      <c r="I41" s="38"/>
    </row>
    <row r="42" spans="2:9">
      <c r="B42" s="41"/>
      <c r="C42" s="41"/>
      <c r="D42" s="41"/>
      <c r="E42" s="39"/>
      <c r="F42" s="39"/>
      <c r="G42" s="39"/>
      <c r="H42" s="38"/>
      <c r="I42" s="38"/>
    </row>
    <row r="43" spans="2:9">
      <c r="B43" s="41"/>
      <c r="C43" s="41"/>
      <c r="D43" s="41"/>
      <c r="E43" s="39"/>
      <c r="F43" s="39"/>
      <c r="G43" s="39"/>
      <c r="H43" s="38"/>
      <c r="I43" s="38"/>
    </row>
    <row r="44" spans="2:9">
      <c r="B44" s="41"/>
      <c r="C44" s="41"/>
      <c r="D44" s="41"/>
      <c r="E44" s="37">
        <f>COUNTA(E3:E43)</f>
        <v>38</v>
      </c>
      <c r="F44" s="38"/>
      <c r="G44" s="38"/>
      <c r="H44" s="38"/>
      <c r="I44" s="38"/>
    </row>
  </sheetData>
  <sheetProtection password="C8AD" sheet="1" objects="1" scenarios="1"/>
  <phoneticPr fontId="12"/>
  <printOptions horizontalCentered="1"/>
  <pageMargins left="0.39370078740157483" right="0.39370078740157483" top="0.78740157480314965" bottom="0.59055118110236227" header="0.31496062992125984" footer="0.51181102362204722"/>
  <pageSetup paperSize="9" scale="74" orientation="landscape" r:id="rId1"/>
  <headerFooter alignWithMargins="0">
    <oddHeader>&amp;R&amp;P/&amp;N</oddHeader>
  </headerFooter>
  <rowBreaks count="1" manualBreakCount="1">
    <brk id="1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61E2B-9110-4A71-83B7-B7AE9120F265}">
  <dimension ref="A4:T59"/>
  <sheetViews>
    <sheetView showZeros="0" view="pageBreakPreview" zoomScaleNormal="100" zoomScaleSheetLayoutView="100" workbookViewId="0">
      <selection activeCell="B12" sqref="B12:O12"/>
    </sheetView>
  </sheetViews>
  <sheetFormatPr defaultColWidth="6.7109375" defaultRowHeight="14.25"/>
  <cols>
    <col min="1" max="1" width="1.7109375" style="46" customWidth="1"/>
    <col min="2" max="2" width="3.7109375" style="46" customWidth="1"/>
    <col min="3" max="14" width="6.7109375" style="46" customWidth="1"/>
    <col min="15" max="15" width="8.42578125" style="46" customWidth="1"/>
    <col min="16" max="16" width="0.85546875" style="46" customWidth="1"/>
    <col min="17" max="18" width="6.7109375" style="46" customWidth="1"/>
    <col min="19" max="19" width="9.7109375" style="47" bestFit="1" customWidth="1"/>
    <col min="20" max="20" width="44.42578125" style="48" bestFit="1" customWidth="1"/>
    <col min="21" max="16384" width="6.7109375" style="46"/>
  </cols>
  <sheetData>
    <row r="4" spans="1:20" s="15" customFormat="1" ht="16.5" customHeight="1">
      <c r="B4" s="198" t="s">
        <v>14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S4" s="44"/>
      <c r="T4" s="45"/>
    </row>
    <row r="5" spans="1:20"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</row>
    <row r="6" spans="1:20" ht="23.25">
      <c r="A6" s="201" t="s">
        <v>15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</row>
    <row r="7" spans="1:20"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S7" s="49" t="s">
        <v>122</v>
      </c>
      <c r="T7" s="49" t="s">
        <v>156</v>
      </c>
    </row>
    <row r="8" spans="1:20" s="50" customFormat="1" ht="13.5">
      <c r="B8" s="200" t="s">
        <v>479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S8" s="49" t="s">
        <v>207</v>
      </c>
      <c r="T8" s="51" t="s">
        <v>158</v>
      </c>
    </row>
    <row r="9" spans="1:20" s="50" customFormat="1" ht="13.5"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S9" s="49" t="s">
        <v>208</v>
      </c>
      <c r="T9" s="51" t="s">
        <v>159</v>
      </c>
    </row>
    <row r="10" spans="1:20" s="50" customFormat="1" ht="13.5"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S10" s="49" t="s">
        <v>209</v>
      </c>
      <c r="T10" s="131" t="s">
        <v>467</v>
      </c>
    </row>
    <row r="11" spans="1:20" s="50" customFormat="1" ht="13.5">
      <c r="B11" s="147" t="s">
        <v>16</v>
      </c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S11" s="49" t="s">
        <v>210</v>
      </c>
      <c r="T11" s="51" t="s">
        <v>160</v>
      </c>
    </row>
    <row r="12" spans="1:20" s="50" customFormat="1" ht="13.5"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S12" s="49" t="s">
        <v>211</v>
      </c>
      <c r="T12" s="51" t="s">
        <v>161</v>
      </c>
    </row>
    <row r="13" spans="1:20" s="50" customFormat="1" ht="13.5"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S13" s="49" t="s">
        <v>212</v>
      </c>
      <c r="T13" s="51" t="s">
        <v>162</v>
      </c>
    </row>
    <row r="14" spans="1:20" s="50" customFormat="1" ht="13.5">
      <c r="B14" s="202" t="s">
        <v>17</v>
      </c>
      <c r="C14" s="202"/>
      <c r="D14" s="202"/>
      <c r="E14" s="202"/>
      <c r="F14" s="202"/>
      <c r="G14" s="202" t="s">
        <v>18</v>
      </c>
      <c r="H14" s="202"/>
      <c r="I14" s="202"/>
      <c r="J14" s="50" t="s">
        <v>205</v>
      </c>
      <c r="K14" s="61"/>
      <c r="L14" s="50" t="s">
        <v>206</v>
      </c>
      <c r="S14" s="49" t="s">
        <v>213</v>
      </c>
      <c r="T14" s="51" t="s">
        <v>163</v>
      </c>
    </row>
    <row r="15" spans="1:20" s="50" customFormat="1" ht="13.5">
      <c r="B15" s="147"/>
      <c r="C15" s="147"/>
      <c r="D15" s="147"/>
      <c r="E15" s="147"/>
      <c r="F15" s="147"/>
      <c r="G15" s="202" t="s">
        <v>19</v>
      </c>
      <c r="H15" s="202"/>
      <c r="I15" s="202"/>
      <c r="J15" s="147" t="e">
        <f>VLOOKUP($K$14,'工場ﾃﾞｰﾀ（03・11・01現在）'!$D$3:$I$43,2)</f>
        <v>#N/A</v>
      </c>
      <c r="K15" s="147"/>
      <c r="L15" s="147"/>
      <c r="M15" s="147"/>
      <c r="N15" s="147"/>
      <c r="O15" s="147"/>
      <c r="S15" s="49" t="s">
        <v>214</v>
      </c>
      <c r="T15" s="51" t="s">
        <v>164</v>
      </c>
    </row>
    <row r="16" spans="1:20" s="50" customFormat="1" ht="13.5">
      <c r="B16" s="147"/>
      <c r="C16" s="147"/>
      <c r="D16" s="147"/>
      <c r="E16" s="147"/>
      <c r="F16" s="147"/>
      <c r="G16" s="202" t="s">
        <v>20</v>
      </c>
      <c r="H16" s="202"/>
      <c r="I16" s="202"/>
      <c r="J16" s="147" t="e">
        <f>VLOOKUP($K$14,'工場ﾃﾞｰﾀ（03・11・01現在）'!$D$3:$I$43,4)</f>
        <v>#N/A</v>
      </c>
      <c r="K16" s="147"/>
      <c r="L16" s="147"/>
      <c r="M16" s="147"/>
      <c r="N16" s="147"/>
      <c r="O16" s="147"/>
      <c r="S16" s="49" t="s">
        <v>215</v>
      </c>
      <c r="T16" s="51" t="s">
        <v>165</v>
      </c>
    </row>
    <row r="17" spans="1:20" s="50" customFormat="1" ht="13.5">
      <c r="B17" s="147"/>
      <c r="C17" s="147"/>
      <c r="D17" s="147"/>
      <c r="E17" s="147"/>
      <c r="F17" s="147"/>
      <c r="G17" s="202" t="s">
        <v>21</v>
      </c>
      <c r="H17" s="202"/>
      <c r="I17" s="202"/>
      <c r="J17" s="147" t="e">
        <f>VLOOKUP($K$14,'工場ﾃﾞｰﾀ（03・11・01現在）'!$D$3:$I$43,5)</f>
        <v>#N/A</v>
      </c>
      <c r="K17" s="147"/>
      <c r="L17" s="147"/>
      <c r="M17" s="147"/>
      <c r="N17" s="147"/>
      <c r="O17" s="50" t="s">
        <v>22</v>
      </c>
      <c r="S17" s="49" t="s">
        <v>216</v>
      </c>
      <c r="T17" s="51" t="s">
        <v>166</v>
      </c>
    </row>
    <row r="18" spans="1:20" s="50" customFormat="1" ht="13.5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S18" s="49" t="s">
        <v>217</v>
      </c>
      <c r="T18" s="51" t="s">
        <v>167</v>
      </c>
    </row>
    <row r="19" spans="1:20" s="50" customFormat="1" ht="13.5"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S19" s="49" t="s">
        <v>218</v>
      </c>
      <c r="T19" s="51" t="s">
        <v>168</v>
      </c>
    </row>
    <row r="20" spans="1:20" s="50" customFormat="1" ht="13.5">
      <c r="B20" s="50" t="s">
        <v>23</v>
      </c>
      <c r="S20" s="49" t="s">
        <v>219</v>
      </c>
      <c r="T20" s="51" t="s">
        <v>169</v>
      </c>
    </row>
    <row r="21" spans="1:20" s="50" customFormat="1" ht="13.5">
      <c r="B21" s="50" t="s">
        <v>24</v>
      </c>
      <c r="S21" s="49" t="s">
        <v>220</v>
      </c>
      <c r="T21" s="51" t="s">
        <v>170</v>
      </c>
    </row>
    <row r="22" spans="1:20" s="50" customFormat="1" ht="13.5">
      <c r="B22" s="50" t="s">
        <v>25</v>
      </c>
      <c r="S22" s="49" t="s">
        <v>221</v>
      </c>
      <c r="T22" s="51" t="s">
        <v>171</v>
      </c>
    </row>
    <row r="23" spans="1:20" s="50" customFormat="1" ht="13.5"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S23" s="49" t="s">
        <v>222</v>
      </c>
      <c r="T23" s="51" t="s">
        <v>172</v>
      </c>
    </row>
    <row r="24" spans="1:20" s="50" customFormat="1" ht="13.5">
      <c r="A24" s="206" t="s">
        <v>26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S24" s="49" t="s">
        <v>223</v>
      </c>
      <c r="T24" s="51" t="s">
        <v>173</v>
      </c>
    </row>
    <row r="25" spans="1:20" s="50" customFormat="1" ht="13.5"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S25" s="49" t="s">
        <v>224</v>
      </c>
      <c r="T25" s="131" t="s">
        <v>468</v>
      </c>
    </row>
    <row r="26" spans="1:20" s="50" customFormat="1" ht="13.5">
      <c r="C26" s="204" t="s">
        <v>112</v>
      </c>
      <c r="D26" s="204"/>
      <c r="E26" s="204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S26" s="49" t="s">
        <v>225</v>
      </c>
      <c r="T26" s="51" t="s">
        <v>174</v>
      </c>
    </row>
    <row r="27" spans="1:20" s="50" customFormat="1" ht="13.5">
      <c r="B27" s="52" t="s">
        <v>27</v>
      </c>
      <c r="C27" s="140" t="s">
        <v>28</v>
      </c>
      <c r="D27" s="140"/>
      <c r="E27" s="140"/>
      <c r="F27" s="144" t="s">
        <v>257</v>
      </c>
      <c r="G27" s="144"/>
      <c r="H27" s="144"/>
      <c r="I27" s="144"/>
      <c r="J27" s="144"/>
      <c r="K27" s="144"/>
      <c r="L27" s="144"/>
      <c r="M27" s="144"/>
      <c r="N27" s="144"/>
      <c r="O27" s="144"/>
      <c r="S27" s="49" t="s">
        <v>226</v>
      </c>
      <c r="T27" s="51" t="s">
        <v>175</v>
      </c>
    </row>
    <row r="28" spans="1:20" s="50" customFormat="1" ht="13.5">
      <c r="B28" s="52"/>
      <c r="C28" s="139"/>
      <c r="D28" s="139"/>
      <c r="E28" s="139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S28" s="49" t="s">
        <v>227</v>
      </c>
      <c r="T28" s="51" t="s">
        <v>176</v>
      </c>
    </row>
    <row r="29" spans="1:20" s="50" customFormat="1" ht="13.5">
      <c r="B29" s="52" t="s">
        <v>29</v>
      </c>
      <c r="C29" s="140" t="s">
        <v>30</v>
      </c>
      <c r="D29" s="140"/>
      <c r="E29" s="140"/>
      <c r="F29" s="144" t="s">
        <v>258</v>
      </c>
      <c r="G29" s="144"/>
      <c r="H29" s="144"/>
      <c r="I29" s="144"/>
      <c r="J29" s="144"/>
      <c r="K29" s="144"/>
      <c r="L29" s="144"/>
      <c r="M29" s="144"/>
      <c r="N29" s="144"/>
      <c r="O29" s="144"/>
      <c r="S29" s="49" t="s">
        <v>228</v>
      </c>
      <c r="T29" s="51" t="s">
        <v>177</v>
      </c>
    </row>
    <row r="30" spans="1:20" s="50" customFormat="1" ht="13.5">
      <c r="B30" s="52" t="s">
        <v>1</v>
      </c>
      <c r="C30" s="140" t="s">
        <v>31</v>
      </c>
      <c r="D30" s="140"/>
      <c r="E30" s="140"/>
      <c r="F30" s="144" t="s">
        <v>259</v>
      </c>
      <c r="G30" s="144"/>
      <c r="H30" s="144"/>
      <c r="I30" s="144"/>
      <c r="J30" s="144"/>
      <c r="K30" s="144"/>
      <c r="L30" s="144"/>
      <c r="M30" s="144"/>
      <c r="N30" s="144"/>
      <c r="O30" s="144"/>
      <c r="S30" s="49" t="s">
        <v>229</v>
      </c>
      <c r="T30" s="51" t="s">
        <v>178</v>
      </c>
    </row>
    <row r="31" spans="1:20" s="50" customFormat="1" ht="13.5">
      <c r="B31" s="52" t="s">
        <v>2</v>
      </c>
      <c r="C31" s="140" t="s">
        <v>32</v>
      </c>
      <c r="D31" s="140"/>
      <c r="E31" s="140"/>
      <c r="F31" s="144" t="s">
        <v>260</v>
      </c>
      <c r="G31" s="144"/>
      <c r="H31" s="144"/>
      <c r="I31" s="144"/>
      <c r="J31" s="144"/>
      <c r="K31" s="144"/>
      <c r="L31" s="144"/>
      <c r="M31" s="144"/>
      <c r="N31" s="144"/>
      <c r="O31" s="144"/>
      <c r="S31" s="49" t="s">
        <v>230</v>
      </c>
      <c r="T31" s="51" t="s">
        <v>179</v>
      </c>
    </row>
    <row r="32" spans="1:20" s="50" customFormat="1" ht="13.5">
      <c r="B32" s="52" t="s">
        <v>3</v>
      </c>
      <c r="C32" s="140" t="s">
        <v>33</v>
      </c>
      <c r="D32" s="140"/>
      <c r="E32" s="140"/>
      <c r="F32" s="144" t="s">
        <v>261</v>
      </c>
      <c r="G32" s="144"/>
      <c r="H32" s="144"/>
      <c r="I32" s="144"/>
      <c r="J32" s="144"/>
      <c r="K32" s="144"/>
      <c r="L32" s="144"/>
      <c r="M32" s="144"/>
      <c r="N32" s="144"/>
      <c r="O32" s="144"/>
      <c r="S32" s="49" t="s">
        <v>231</v>
      </c>
      <c r="T32" s="51" t="s">
        <v>180</v>
      </c>
    </row>
    <row r="33" spans="2:20" s="50" customFormat="1" ht="13.5">
      <c r="B33" s="52" t="s">
        <v>4</v>
      </c>
      <c r="C33" s="165" t="s">
        <v>34</v>
      </c>
      <c r="D33" s="165"/>
      <c r="E33" s="165"/>
      <c r="S33" s="49" t="s">
        <v>232</v>
      </c>
      <c r="T33" s="51" t="s">
        <v>181</v>
      </c>
    </row>
    <row r="34" spans="2:20" s="50" customFormat="1" ht="13.5">
      <c r="C34" s="141" t="s">
        <v>35</v>
      </c>
      <c r="D34" s="142"/>
      <c r="E34" s="142"/>
      <c r="F34" s="142"/>
      <c r="G34" s="142"/>
      <c r="H34" s="143"/>
      <c r="I34" s="141" t="s">
        <v>36</v>
      </c>
      <c r="J34" s="142"/>
      <c r="K34" s="142"/>
      <c r="L34" s="142"/>
      <c r="M34" s="142"/>
      <c r="N34" s="142"/>
      <c r="O34" s="143"/>
      <c r="S34" s="49" t="s">
        <v>233</v>
      </c>
      <c r="T34" s="51" t="s">
        <v>182</v>
      </c>
    </row>
    <row r="35" spans="2:20" s="50" customFormat="1" thickBot="1">
      <c r="C35" s="162" t="s">
        <v>37</v>
      </c>
      <c r="D35" s="145"/>
      <c r="E35" s="145" t="s">
        <v>38</v>
      </c>
      <c r="F35" s="145"/>
      <c r="G35" s="145"/>
      <c r="H35" s="146"/>
      <c r="I35" s="162" t="s">
        <v>37</v>
      </c>
      <c r="J35" s="145"/>
      <c r="K35" s="145" t="s">
        <v>39</v>
      </c>
      <c r="L35" s="145"/>
      <c r="M35" s="145"/>
      <c r="N35" s="145"/>
      <c r="O35" s="146"/>
      <c r="S35" s="49" t="s">
        <v>234</v>
      </c>
      <c r="T35" s="51" t="s">
        <v>183</v>
      </c>
    </row>
    <row r="36" spans="2:20" s="50" customFormat="1" thickTop="1">
      <c r="C36" s="163"/>
      <c r="D36" s="150"/>
      <c r="E36" s="150"/>
      <c r="F36" s="150"/>
      <c r="G36" s="150"/>
      <c r="H36" s="151"/>
      <c r="I36" s="163"/>
      <c r="J36" s="150"/>
      <c r="K36" s="150"/>
      <c r="L36" s="150"/>
      <c r="M36" s="150"/>
      <c r="N36" s="150"/>
      <c r="O36" s="151"/>
      <c r="S36" s="49" t="s">
        <v>235</v>
      </c>
      <c r="T36" s="51" t="s">
        <v>184</v>
      </c>
    </row>
    <row r="37" spans="2:20" s="50" customFormat="1" ht="13.5">
      <c r="C37" s="164"/>
      <c r="D37" s="152"/>
      <c r="E37" s="152"/>
      <c r="F37" s="152"/>
      <c r="G37" s="152"/>
      <c r="H37" s="153"/>
      <c r="I37" s="164"/>
      <c r="J37" s="152"/>
      <c r="K37" s="152"/>
      <c r="L37" s="152"/>
      <c r="M37" s="152"/>
      <c r="N37" s="152"/>
      <c r="O37" s="153"/>
      <c r="S37" s="49" t="s">
        <v>236</v>
      </c>
      <c r="T37" s="51" t="s">
        <v>185</v>
      </c>
    </row>
    <row r="38" spans="2:20" s="50" customFormat="1" ht="13.5">
      <c r="C38" s="166"/>
      <c r="D38" s="154"/>
      <c r="E38" s="154"/>
      <c r="F38" s="154"/>
      <c r="G38" s="154"/>
      <c r="H38" s="155"/>
      <c r="I38" s="166"/>
      <c r="J38" s="154"/>
      <c r="K38" s="154"/>
      <c r="L38" s="154"/>
      <c r="M38" s="154"/>
      <c r="N38" s="154"/>
      <c r="O38" s="155"/>
      <c r="S38" s="49" t="s">
        <v>237</v>
      </c>
      <c r="T38" s="51" t="s">
        <v>186</v>
      </c>
    </row>
    <row r="39" spans="2:20" s="50" customFormat="1" ht="13.5">
      <c r="S39" s="49" t="s">
        <v>238</v>
      </c>
      <c r="T39" s="51" t="s">
        <v>187</v>
      </c>
    </row>
    <row r="40" spans="2:20" s="50" customFormat="1" ht="13.5">
      <c r="B40" s="52" t="s">
        <v>40</v>
      </c>
      <c r="C40" s="50" t="s">
        <v>41</v>
      </c>
      <c r="S40" s="49" t="s">
        <v>239</v>
      </c>
      <c r="T40" s="51" t="s">
        <v>188</v>
      </c>
    </row>
    <row r="41" spans="2:20" s="50" customFormat="1" ht="13.5">
      <c r="B41" s="50" t="s">
        <v>42</v>
      </c>
      <c r="S41" s="49" t="s">
        <v>240</v>
      </c>
      <c r="T41" s="51" t="s">
        <v>189</v>
      </c>
    </row>
    <row r="42" spans="2:20" ht="15" thickBot="1">
      <c r="C42" s="177" t="s">
        <v>43</v>
      </c>
      <c r="D42" s="178"/>
      <c r="E42" s="178"/>
      <c r="F42" s="178"/>
      <c r="G42" s="178"/>
      <c r="H42" s="178"/>
      <c r="I42" s="179"/>
      <c r="J42" s="180" t="s">
        <v>44</v>
      </c>
      <c r="K42" s="178"/>
      <c r="L42" s="179"/>
      <c r="M42" s="171" t="s">
        <v>45</v>
      </c>
      <c r="N42" s="171"/>
      <c r="O42" s="55" t="s">
        <v>11</v>
      </c>
      <c r="S42" s="49" t="s">
        <v>241</v>
      </c>
      <c r="T42" s="51" t="s">
        <v>190</v>
      </c>
    </row>
    <row r="43" spans="2:20" ht="15" thickTop="1">
      <c r="C43" s="174" t="s">
        <v>5</v>
      </c>
      <c r="D43" s="175"/>
      <c r="E43" s="175"/>
      <c r="F43" s="175"/>
      <c r="G43" s="175"/>
      <c r="H43" s="175"/>
      <c r="I43" s="176"/>
      <c r="J43" s="156" t="s">
        <v>262</v>
      </c>
      <c r="K43" s="157"/>
      <c r="L43" s="158"/>
      <c r="M43" s="172">
        <f>'5-1-1（内訳書） (記載例)'!$N$200</f>
        <v>0</v>
      </c>
      <c r="N43" s="173"/>
      <c r="O43" s="56" t="s">
        <v>110</v>
      </c>
      <c r="S43" s="49" t="s">
        <v>242</v>
      </c>
      <c r="T43" s="51" t="s">
        <v>191</v>
      </c>
    </row>
    <row r="44" spans="2:20">
      <c r="C44" s="170" t="s">
        <v>6</v>
      </c>
      <c r="D44" s="168"/>
      <c r="E44" s="168"/>
      <c r="F44" s="168"/>
      <c r="G44" s="168"/>
      <c r="H44" s="168"/>
      <c r="I44" s="169"/>
      <c r="J44" s="159" t="s">
        <v>262</v>
      </c>
      <c r="K44" s="160"/>
      <c r="L44" s="161"/>
      <c r="M44" s="132">
        <f>'5-1-1（内訳書） (記載例)'!$N$201</f>
        <v>0</v>
      </c>
      <c r="N44" s="133"/>
      <c r="O44" s="53" t="s">
        <v>110</v>
      </c>
      <c r="S44" s="49" t="s">
        <v>243</v>
      </c>
      <c r="T44" s="51" t="s">
        <v>192</v>
      </c>
    </row>
    <row r="45" spans="2:20">
      <c r="C45" s="170" t="s">
        <v>7</v>
      </c>
      <c r="D45" s="168"/>
      <c r="E45" s="168"/>
      <c r="F45" s="168"/>
      <c r="G45" s="168"/>
      <c r="H45" s="168"/>
      <c r="I45" s="169"/>
      <c r="J45" s="159"/>
      <c r="K45" s="160"/>
      <c r="L45" s="161"/>
      <c r="M45" s="132">
        <f>'5-1-1（内訳書） (記載例)'!$N$202</f>
        <v>0</v>
      </c>
      <c r="N45" s="133"/>
      <c r="O45" s="53" t="s">
        <v>110</v>
      </c>
      <c r="S45" s="49" t="s">
        <v>244</v>
      </c>
      <c r="T45" s="51" t="s">
        <v>193</v>
      </c>
    </row>
    <row r="46" spans="2:20">
      <c r="C46" s="170" t="s">
        <v>46</v>
      </c>
      <c r="D46" s="168"/>
      <c r="E46" s="168"/>
      <c r="F46" s="168"/>
      <c r="G46" s="168"/>
      <c r="H46" s="168"/>
      <c r="I46" s="169"/>
      <c r="J46" s="159"/>
      <c r="K46" s="160"/>
      <c r="L46" s="161"/>
      <c r="M46" s="132">
        <f>'5-1-1（内訳書） (記載例)'!$N$203</f>
        <v>0</v>
      </c>
      <c r="N46" s="133"/>
      <c r="O46" s="53" t="s">
        <v>111</v>
      </c>
      <c r="S46" s="49" t="s">
        <v>245</v>
      </c>
      <c r="T46" s="51" t="s">
        <v>194</v>
      </c>
    </row>
    <row r="47" spans="2:20">
      <c r="C47" s="170" t="s">
        <v>8</v>
      </c>
      <c r="D47" s="168"/>
      <c r="E47" s="168"/>
      <c r="F47" s="168"/>
      <c r="G47" s="168"/>
      <c r="H47" s="168"/>
      <c r="I47" s="169"/>
      <c r="J47" s="159"/>
      <c r="K47" s="160"/>
      <c r="L47" s="161"/>
      <c r="M47" s="132">
        <f>'5-1-1（内訳書） (記載例)'!$N$204</f>
        <v>0</v>
      </c>
      <c r="N47" s="133"/>
      <c r="O47" s="53" t="s">
        <v>110</v>
      </c>
      <c r="S47" s="49" t="s">
        <v>246</v>
      </c>
      <c r="T47" s="51" t="s">
        <v>195</v>
      </c>
    </row>
    <row r="48" spans="2:20">
      <c r="C48" s="170" t="s">
        <v>9</v>
      </c>
      <c r="D48" s="168"/>
      <c r="E48" s="168"/>
      <c r="F48" s="168"/>
      <c r="G48" s="168"/>
      <c r="H48" s="168"/>
      <c r="I48" s="169"/>
      <c r="J48" s="159"/>
      <c r="K48" s="160"/>
      <c r="L48" s="161"/>
      <c r="M48" s="132">
        <f>'5-1-1（内訳書） (記載例)'!$N$205</f>
        <v>0</v>
      </c>
      <c r="N48" s="133"/>
      <c r="O48" s="53" t="s">
        <v>111</v>
      </c>
      <c r="S48" s="49" t="s">
        <v>247</v>
      </c>
      <c r="T48" s="51" t="s">
        <v>196</v>
      </c>
    </row>
    <row r="49" spans="2:20">
      <c r="C49" s="170" t="s">
        <v>10</v>
      </c>
      <c r="D49" s="168"/>
      <c r="E49" s="168"/>
      <c r="F49" s="168"/>
      <c r="G49" s="168"/>
      <c r="H49" s="168"/>
      <c r="I49" s="169"/>
      <c r="J49" s="159"/>
      <c r="K49" s="160"/>
      <c r="L49" s="161"/>
      <c r="M49" s="132">
        <f>'5-1-1（内訳書） (記載例)'!$N$206</f>
        <v>0</v>
      </c>
      <c r="N49" s="133"/>
      <c r="O49" s="53" t="s">
        <v>110</v>
      </c>
      <c r="S49" s="49" t="s">
        <v>248</v>
      </c>
      <c r="T49" s="51" t="s">
        <v>197</v>
      </c>
    </row>
    <row r="50" spans="2:20">
      <c r="C50" s="170" t="s">
        <v>47</v>
      </c>
      <c r="D50" s="168"/>
      <c r="E50" s="168"/>
      <c r="F50" s="168"/>
      <c r="G50" s="168"/>
      <c r="H50" s="168"/>
      <c r="I50" s="169"/>
      <c r="J50" s="159"/>
      <c r="K50" s="160"/>
      <c r="L50" s="161"/>
      <c r="M50" s="132">
        <f>'5-1-1（内訳書） (記載例)'!$N$207</f>
        <v>0</v>
      </c>
      <c r="N50" s="133"/>
      <c r="O50" s="53" t="s">
        <v>110</v>
      </c>
      <c r="S50" s="49" t="s">
        <v>249</v>
      </c>
      <c r="T50" s="51" t="s">
        <v>198</v>
      </c>
    </row>
    <row r="51" spans="2:20">
      <c r="C51" s="170" t="s">
        <v>48</v>
      </c>
      <c r="D51" s="168"/>
      <c r="E51" s="168"/>
      <c r="F51" s="168"/>
      <c r="G51" s="168"/>
      <c r="H51" s="168"/>
      <c r="I51" s="169"/>
      <c r="J51" s="159"/>
      <c r="K51" s="160"/>
      <c r="L51" s="161"/>
      <c r="M51" s="132">
        <f>'5-1-1（内訳書） (記載例)'!$N$208</f>
        <v>0.33999999999999997</v>
      </c>
      <c r="N51" s="133"/>
      <c r="O51" s="53" t="s">
        <v>110</v>
      </c>
      <c r="S51" s="49" t="s">
        <v>250</v>
      </c>
      <c r="T51" s="51" t="s">
        <v>199</v>
      </c>
    </row>
    <row r="52" spans="2:20">
      <c r="C52" s="170" t="s">
        <v>49</v>
      </c>
      <c r="D52" s="168"/>
      <c r="E52" s="168"/>
      <c r="F52" s="168"/>
      <c r="G52" s="168"/>
      <c r="H52" s="168"/>
      <c r="I52" s="169"/>
      <c r="J52" s="159"/>
      <c r="K52" s="160"/>
      <c r="L52" s="161"/>
      <c r="M52" s="132">
        <f>'5-1-1（内訳書） (記載例)'!$N$209</f>
        <v>0</v>
      </c>
      <c r="N52" s="133"/>
      <c r="O52" s="53" t="s">
        <v>110</v>
      </c>
      <c r="S52" s="49" t="s">
        <v>251</v>
      </c>
      <c r="T52" s="51" t="s">
        <v>200</v>
      </c>
    </row>
    <row r="53" spans="2:20">
      <c r="C53" s="186"/>
      <c r="D53" s="187"/>
      <c r="E53" s="187"/>
      <c r="F53" s="187"/>
      <c r="G53" s="187"/>
      <c r="H53" s="187"/>
      <c r="I53" s="188"/>
      <c r="J53" s="189"/>
      <c r="K53" s="190"/>
      <c r="L53" s="191"/>
      <c r="M53" s="148"/>
      <c r="N53" s="149"/>
      <c r="O53" s="54"/>
      <c r="S53" s="49" t="s">
        <v>252</v>
      </c>
      <c r="T53" s="51" t="s">
        <v>201</v>
      </c>
    </row>
    <row r="54" spans="2:20">
      <c r="C54" s="192" t="s">
        <v>50</v>
      </c>
      <c r="D54" s="193"/>
      <c r="E54" s="193"/>
      <c r="F54" s="193"/>
      <c r="G54" s="193"/>
      <c r="H54" s="193"/>
      <c r="I54" s="194"/>
      <c r="J54" s="136"/>
      <c r="K54" s="137"/>
      <c r="L54" s="138"/>
      <c r="M54" s="134">
        <f>SUM($J$43,$J$44,$J$45,$J$47,$J$49,$J$50,$J$51,$J$52)</f>
        <v>0</v>
      </c>
      <c r="N54" s="135"/>
      <c r="O54" s="57" t="s">
        <v>110</v>
      </c>
      <c r="S54" s="49" t="s">
        <v>253</v>
      </c>
      <c r="T54" s="51" t="s">
        <v>202</v>
      </c>
    </row>
    <row r="55" spans="2:20">
      <c r="C55" s="195"/>
      <c r="D55" s="196"/>
      <c r="E55" s="196"/>
      <c r="F55" s="196"/>
      <c r="G55" s="196"/>
      <c r="H55" s="196"/>
      <c r="I55" s="197"/>
      <c r="J55" s="181"/>
      <c r="K55" s="182"/>
      <c r="L55" s="183"/>
      <c r="M55" s="184">
        <f>SUM($J$46,$J$48)</f>
        <v>0</v>
      </c>
      <c r="N55" s="185"/>
      <c r="O55" s="58" t="s">
        <v>111</v>
      </c>
      <c r="S55" s="49" t="s">
        <v>254</v>
      </c>
      <c r="T55" s="51" t="s">
        <v>203</v>
      </c>
    </row>
    <row r="56" spans="2:20">
      <c r="C56" s="59"/>
      <c r="D56" s="59"/>
      <c r="E56" s="59"/>
      <c r="F56" s="59"/>
      <c r="G56" s="59"/>
      <c r="H56" s="59"/>
      <c r="I56" s="59"/>
      <c r="J56" s="50"/>
      <c r="K56" s="50"/>
      <c r="L56" s="50"/>
      <c r="M56" s="50"/>
      <c r="N56" s="50"/>
      <c r="O56" s="50"/>
      <c r="S56" s="49" t="s">
        <v>255</v>
      </c>
      <c r="T56" s="51" t="s">
        <v>204</v>
      </c>
    </row>
    <row r="57" spans="2:20">
      <c r="B57" s="50" t="s">
        <v>51</v>
      </c>
      <c r="S57" s="49"/>
      <c r="T57" s="51"/>
    </row>
    <row r="58" spans="2:20">
      <c r="B58" s="60" t="s">
        <v>52</v>
      </c>
      <c r="S58" s="49"/>
      <c r="T58" s="51"/>
    </row>
    <row r="59" spans="2:20">
      <c r="B59" s="60" t="s">
        <v>256</v>
      </c>
      <c r="S59" s="49"/>
      <c r="T59" s="51"/>
    </row>
  </sheetData>
  <mergeCells count="100">
    <mergeCell ref="B9:O9"/>
    <mergeCell ref="B4:O4"/>
    <mergeCell ref="B5:O5"/>
    <mergeCell ref="A6:P6"/>
    <mergeCell ref="B7:O7"/>
    <mergeCell ref="B8:O8"/>
    <mergeCell ref="B10:O10"/>
    <mergeCell ref="B11:O11"/>
    <mergeCell ref="B12:O12"/>
    <mergeCell ref="B13:O13"/>
    <mergeCell ref="B14:F14"/>
    <mergeCell ref="G14:I14"/>
    <mergeCell ref="B23:O23"/>
    <mergeCell ref="B15:F15"/>
    <mergeCell ref="G15:I15"/>
    <mergeCell ref="J15:O15"/>
    <mergeCell ref="B16:F16"/>
    <mergeCell ref="G16:I16"/>
    <mergeCell ref="J16:O16"/>
    <mergeCell ref="B17:F17"/>
    <mergeCell ref="G17:I17"/>
    <mergeCell ref="J17:N17"/>
    <mergeCell ref="B18:O18"/>
    <mergeCell ref="B19:O19"/>
    <mergeCell ref="A24:P24"/>
    <mergeCell ref="B25:O25"/>
    <mergeCell ref="C26:E26"/>
    <mergeCell ref="F26:O26"/>
    <mergeCell ref="C27:E27"/>
    <mergeCell ref="F27:O27"/>
    <mergeCell ref="C34:H34"/>
    <mergeCell ref="I34:O34"/>
    <mergeCell ref="C28:E28"/>
    <mergeCell ref="F28:O28"/>
    <mergeCell ref="C29:E29"/>
    <mergeCell ref="F29:O29"/>
    <mergeCell ref="C30:E30"/>
    <mergeCell ref="F30:O30"/>
    <mergeCell ref="C31:E31"/>
    <mergeCell ref="F31:O31"/>
    <mergeCell ref="C32:E32"/>
    <mergeCell ref="F32:O32"/>
    <mergeCell ref="C33:E33"/>
    <mergeCell ref="C35:D35"/>
    <mergeCell ref="E35:H35"/>
    <mergeCell ref="I35:J35"/>
    <mergeCell ref="K35:O35"/>
    <mergeCell ref="C36:D36"/>
    <mergeCell ref="E36:H36"/>
    <mergeCell ref="I36:J36"/>
    <mergeCell ref="K36:O36"/>
    <mergeCell ref="C37:D37"/>
    <mergeCell ref="E37:H37"/>
    <mergeCell ref="I37:J37"/>
    <mergeCell ref="K37:O37"/>
    <mergeCell ref="C38:D38"/>
    <mergeCell ref="E38:H38"/>
    <mergeCell ref="I38:J38"/>
    <mergeCell ref="K38:O38"/>
    <mergeCell ref="C42:I42"/>
    <mergeCell ref="J42:L42"/>
    <mergeCell ref="M42:N42"/>
    <mergeCell ref="C43:I43"/>
    <mergeCell ref="J43:L43"/>
    <mergeCell ref="M43:N43"/>
    <mergeCell ref="C44:I44"/>
    <mergeCell ref="J44:L44"/>
    <mergeCell ref="M44:N44"/>
    <mergeCell ref="C45:I45"/>
    <mergeCell ref="J45:L45"/>
    <mergeCell ref="M45:N45"/>
    <mergeCell ref="C46:I46"/>
    <mergeCell ref="J46:L46"/>
    <mergeCell ref="M46:N46"/>
    <mergeCell ref="C47:I47"/>
    <mergeCell ref="J47:L47"/>
    <mergeCell ref="M47:N47"/>
    <mergeCell ref="C48:I48"/>
    <mergeCell ref="J48:L48"/>
    <mergeCell ref="M48:N48"/>
    <mergeCell ref="C49:I49"/>
    <mergeCell ref="J49:L49"/>
    <mergeCell ref="M49:N49"/>
    <mergeCell ref="C50:I50"/>
    <mergeCell ref="J50:L50"/>
    <mergeCell ref="M50:N50"/>
    <mergeCell ref="C51:I51"/>
    <mergeCell ref="J51:L51"/>
    <mergeCell ref="M51:N51"/>
    <mergeCell ref="C52:I52"/>
    <mergeCell ref="J52:L52"/>
    <mergeCell ref="M52:N52"/>
    <mergeCell ref="C53:I53"/>
    <mergeCell ref="J53:L53"/>
    <mergeCell ref="M53:N53"/>
    <mergeCell ref="C54:I55"/>
    <mergeCell ref="J54:L54"/>
    <mergeCell ref="M54:N54"/>
    <mergeCell ref="J55:L55"/>
    <mergeCell ref="M55:N55"/>
  </mergeCells>
  <phoneticPr fontId="6"/>
  <conditionalFormatting sqref="J17:N17">
    <cfRule type="expression" dxfId="2" priority="1" stopIfTrue="1">
      <formula>ISERROR(J17)</formula>
    </cfRule>
  </conditionalFormatting>
  <conditionalFormatting sqref="J15:O16">
    <cfRule type="expression" dxfId="1" priority="2" stopIfTrue="1">
      <formula>ISERROR(J15)</formula>
    </cfRule>
  </conditionalFormatting>
  <dataValidations count="1">
    <dataValidation type="list" imeMode="halfAlpha" allowBlank="1" showDropDown="1" showInputMessage="1" showErrorMessage="1" errorTitle="認証番号の入力" error="貴社の認証番号を３桁の半角英数字で入力してください" sqref="K14" xr:uid="{30879913-E661-490E-B10B-53504076287D}">
      <formula1>$S$8:$S$59</formula1>
    </dataValidation>
  </dataValidations>
  <pageMargins left="0.78740157480314965" right="0.78740157480314965" top="0.19685039370078741" bottom="0.78740157480314965" header="0.39370078740157483" footer="0.39370078740157483"/>
  <pageSetup paperSize="9" orientation="portrait" r:id="rId1"/>
  <headerFooter alignWithMargins="0">
    <oddHeader>&amp;R&amp;9&amp;U平成18年(2006年)5月19日　改訂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E6AA2-BFE2-4D26-8CCF-0FA659EACCAD}">
  <dimension ref="A4:W210"/>
  <sheetViews>
    <sheetView showZeros="0" view="pageBreakPreview" zoomScaleNormal="100" workbookViewId="0">
      <selection activeCell="B12" sqref="B12:F12"/>
    </sheetView>
  </sheetViews>
  <sheetFormatPr defaultColWidth="10.28515625" defaultRowHeight="13.5"/>
  <cols>
    <col min="1" max="1" width="1" style="62" customWidth="1"/>
    <col min="2" max="2" width="4.7109375" style="65" customWidth="1"/>
    <col min="3" max="3" width="7.140625" style="63" customWidth="1"/>
    <col min="4" max="4" width="10.7109375" style="62" customWidth="1"/>
    <col min="5" max="5" width="9.7109375" style="62" customWidth="1"/>
    <col min="6" max="7" width="6.28515625" style="62" bestFit="1" customWidth="1"/>
    <col min="8" max="8" width="11.7109375" style="62" customWidth="1"/>
    <col min="9" max="9" width="8.85546875" style="62" bestFit="1" customWidth="1"/>
    <col min="10" max="10" width="7.7109375" style="62" bestFit="1" customWidth="1"/>
    <col min="11" max="11" width="6.7109375" style="62" bestFit="1" customWidth="1"/>
    <col min="12" max="12" width="6.28515625" style="62" customWidth="1"/>
    <col min="13" max="13" width="5.7109375" style="65" customWidth="1"/>
    <col min="14" max="14" width="11" style="62" customWidth="1"/>
    <col min="15" max="15" width="5.7109375" style="62" bestFit="1" customWidth="1"/>
    <col min="16" max="16" width="6.7109375" style="62" customWidth="1"/>
    <col min="17" max="17" width="2.7109375" style="66" customWidth="1"/>
    <col min="18" max="18" width="10.28515625" style="66" customWidth="1"/>
    <col min="19" max="16384" width="10.28515625" style="62"/>
  </cols>
  <sheetData>
    <row r="4" spans="1:19">
      <c r="B4" s="43" t="s">
        <v>53</v>
      </c>
      <c r="D4" s="64"/>
      <c r="P4" s="64">
        <f>'[1]5-1号'!O5</f>
        <v>0</v>
      </c>
    </row>
    <row r="5" spans="1:19">
      <c r="B5" s="211" t="str">
        <f>'5-1号 (記載例)'!B8:O8</f>
        <v>令和○年○○月○○日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9" ht="24.75">
      <c r="A6" s="269" t="s">
        <v>54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</row>
    <row r="7" spans="1:19" ht="13.5" customHeight="1">
      <c r="B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R7" s="270" t="s">
        <v>108</v>
      </c>
      <c r="S7" s="270"/>
    </row>
    <row r="8" spans="1:19" ht="13.5" customHeight="1">
      <c r="B8" s="271" t="s">
        <v>55</v>
      </c>
      <c r="C8" s="271"/>
      <c r="D8" s="68" t="str">
        <f>'5-1号 (記載例)'!F27</f>
        <v>○○○○様邸新築工事</v>
      </c>
      <c r="E8" s="69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R8" s="270"/>
      <c r="S8" s="270"/>
    </row>
    <row r="9" spans="1:19">
      <c r="B9" s="268"/>
      <c r="C9" s="268"/>
      <c r="D9" s="70">
        <f>'5-1号 (記載例)'!F28</f>
        <v>0</v>
      </c>
      <c r="E9" s="69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9" ht="13.5" customHeight="1">
      <c r="B10" s="268" t="s">
        <v>56</v>
      </c>
      <c r="C10" s="268"/>
      <c r="D10" s="70" t="str">
        <f>'5-1号 (記載例)'!F29</f>
        <v>長野市○○○○</v>
      </c>
      <c r="E10" s="6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1:19" ht="13.5" customHeight="1">
      <c r="B11" s="268" t="s">
        <v>109</v>
      </c>
      <c r="C11" s="268"/>
      <c r="D11" s="70" t="str">
        <f>'5-1号 (記載例)'!F31</f>
        <v>○○○○ 株式会社</v>
      </c>
      <c r="E11" s="71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spans="1:19" ht="17.25">
      <c r="B12" s="72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1:19" s="65" customFormat="1">
      <c r="B13" s="258" t="s">
        <v>57</v>
      </c>
      <c r="C13" s="266" t="s">
        <v>58</v>
      </c>
      <c r="D13" s="258" t="s">
        <v>59</v>
      </c>
      <c r="E13" s="258" t="s">
        <v>60</v>
      </c>
      <c r="F13" s="258" t="s">
        <v>61</v>
      </c>
      <c r="G13" s="258" t="s">
        <v>62</v>
      </c>
      <c r="H13" s="258" t="s">
        <v>63</v>
      </c>
      <c r="I13" s="263" t="s">
        <v>64</v>
      </c>
      <c r="J13" s="264"/>
      <c r="K13" s="265"/>
      <c r="L13" s="266" t="s">
        <v>65</v>
      </c>
      <c r="M13" s="266" t="s">
        <v>66</v>
      </c>
      <c r="N13" s="266" t="s">
        <v>67</v>
      </c>
      <c r="O13" s="256" t="s">
        <v>66</v>
      </c>
      <c r="P13" s="258" t="s">
        <v>68</v>
      </c>
      <c r="Q13" s="63"/>
    </row>
    <row r="14" spans="1:19" ht="14.25" thickBot="1">
      <c r="B14" s="259"/>
      <c r="C14" s="267"/>
      <c r="D14" s="259"/>
      <c r="E14" s="259"/>
      <c r="F14" s="259"/>
      <c r="G14" s="259"/>
      <c r="H14" s="259"/>
      <c r="I14" s="74" t="s">
        <v>69</v>
      </c>
      <c r="J14" s="74" t="s">
        <v>70</v>
      </c>
      <c r="K14" s="74" t="s">
        <v>71</v>
      </c>
      <c r="L14" s="267"/>
      <c r="M14" s="267"/>
      <c r="N14" s="267"/>
      <c r="O14" s="257"/>
      <c r="P14" s="259"/>
    </row>
    <row r="15" spans="1:19" ht="20.25" customHeight="1" thickTop="1">
      <c r="A15" s="75"/>
      <c r="B15" s="76">
        <v>1</v>
      </c>
      <c r="C15" s="2">
        <v>9</v>
      </c>
      <c r="D15" s="77" t="str">
        <f>VLOOKUP(C15,品目ﾃﾞｰﾀ!$A$2:$B$22,2)</f>
        <v>Ⅸ 針葉樹下地材</v>
      </c>
      <c r="E15" s="95" t="s">
        <v>262</v>
      </c>
      <c r="F15" s="96" t="s">
        <v>265</v>
      </c>
      <c r="G15" s="4"/>
      <c r="H15" s="98" t="s">
        <v>263</v>
      </c>
      <c r="I15" s="3">
        <v>3800</v>
      </c>
      <c r="J15" s="3">
        <v>12</v>
      </c>
      <c r="K15" s="3">
        <v>150</v>
      </c>
      <c r="L15" s="6">
        <v>50</v>
      </c>
      <c r="M15" s="29" t="str">
        <f>IF(D15=品目ﾃﾞｰﾀ!$B$5,"枚",IF(D15=品目ﾃﾞｰﾀ!$B$7,"枚",IF(D15="","","本")))</f>
        <v>本</v>
      </c>
      <c r="N15" s="30">
        <f t="shared" ref="N15:N78" si="0">IF(D15="Ⅳ 壁板",ROUND(I15*K15/1000000,4)*L15,IF(D15="Ⅵ フローリング",ROUND(I15*K15/1000000,4)*L15,ROUND(I15*J15*K15/1000000000,4)*L15))</f>
        <v>0.33999999999999997</v>
      </c>
      <c r="O15" s="31" t="str">
        <f t="shared" ref="O15:O78" si="1">IF(D15="Ⅳ 壁板","㎡",IF(D15="Ⅵ フローリング","㎡",IF(D15="","","㎥")))</f>
        <v>㎥</v>
      </c>
      <c r="P15" s="78"/>
      <c r="Q15" s="79"/>
    </row>
    <row r="16" spans="1:19" ht="20.25" customHeight="1">
      <c r="B16" s="76">
        <v>2</v>
      </c>
      <c r="C16" s="7">
        <v>6</v>
      </c>
      <c r="D16" s="80" t="str">
        <f>VLOOKUP(C16,品目ﾃﾞｰﾀ!$A$2:$B$22,2)</f>
        <v>Ⅵ 家具･建具･小木工品</v>
      </c>
      <c r="E16" s="95" t="s">
        <v>262</v>
      </c>
      <c r="F16" s="97" t="s">
        <v>265</v>
      </c>
      <c r="G16" s="8"/>
      <c r="H16" s="98" t="s">
        <v>264</v>
      </c>
      <c r="I16" s="3">
        <v>3800</v>
      </c>
      <c r="J16" s="3">
        <v>15</v>
      </c>
      <c r="K16" s="3">
        <v>120</v>
      </c>
      <c r="L16" s="6">
        <v>50</v>
      </c>
      <c r="M16" s="29" t="str">
        <f>IF(D16=品目ﾃﾞｰﾀ!$B$5,"枚",IF(D16=品目ﾃﾞｰﾀ!$B$7,"枚",IF(D16="","","本")))</f>
        <v>枚</v>
      </c>
      <c r="N16" s="32">
        <f t="shared" si="0"/>
        <v>0.33999999999999997</v>
      </c>
      <c r="O16" s="33" t="str">
        <f t="shared" si="1"/>
        <v>㎥</v>
      </c>
      <c r="P16" s="10"/>
      <c r="Q16" s="79"/>
    </row>
    <row r="17" spans="1:23" ht="20.25" customHeight="1">
      <c r="B17" s="76">
        <v>3</v>
      </c>
      <c r="C17" s="7"/>
      <c r="D17" s="80" t="e">
        <f>VLOOKUP(C17,品目ﾃﾞｰﾀ!$A$2:$B$22,2)</f>
        <v>#N/A</v>
      </c>
      <c r="E17" s="95"/>
      <c r="F17" s="97"/>
      <c r="G17" s="8"/>
      <c r="H17" s="98"/>
      <c r="I17" s="3"/>
      <c r="J17" s="3"/>
      <c r="K17" s="3"/>
      <c r="L17" s="6"/>
      <c r="M17" s="29" t="e">
        <f>IF(D17=品目ﾃﾞｰﾀ!$B$5,"枚",IF(D17=品目ﾃﾞｰﾀ!$B$7,"枚",IF(D17="","","本")))</f>
        <v>#N/A</v>
      </c>
      <c r="N17" s="32" t="e">
        <f>IF(D17="Ⅳ 壁板",ROUND(I17*K17/1000000,4)*L17,IF(D17="Ⅵ フローリング",ROUND(I17*K17/1000000,4)*L17,ROUND(I17*J17*K17/1000000000,4)*L17))</f>
        <v>#N/A</v>
      </c>
      <c r="O17" s="33" t="e">
        <f t="shared" si="1"/>
        <v>#N/A</v>
      </c>
      <c r="P17" s="10"/>
      <c r="Q17" s="79"/>
    </row>
    <row r="18" spans="1:23" ht="20.25" customHeight="1">
      <c r="B18" s="76">
        <v>4</v>
      </c>
      <c r="C18" s="7"/>
      <c r="D18" s="80" t="e">
        <f>VLOOKUP(C18,品目ﾃﾞｰﾀ!$A$2:$B$22,2)</f>
        <v>#N/A</v>
      </c>
      <c r="E18" s="95"/>
      <c r="F18" s="97"/>
      <c r="G18" s="8"/>
      <c r="H18" s="98"/>
      <c r="I18" s="3"/>
      <c r="J18" s="3"/>
      <c r="K18" s="3"/>
      <c r="L18" s="6"/>
      <c r="M18" s="29" t="e">
        <f>IF(D18=品目ﾃﾞｰﾀ!$B$5,"枚",IF(D18=品目ﾃﾞｰﾀ!$B$7,"枚",IF(D18="","","本")))</f>
        <v>#N/A</v>
      </c>
      <c r="N18" s="32" t="e">
        <f>IF(D18="Ⅳ 壁板",ROUND(I18*K18/1000000,4)*L18,IF(D18="Ⅵ フローリング",ROUND(I18*K18/1000000,4)*L18,ROUND(I18*J18*K18/1000000000,4)*L18))</f>
        <v>#N/A</v>
      </c>
      <c r="O18" s="33" t="e">
        <f t="shared" si="1"/>
        <v>#N/A</v>
      </c>
      <c r="P18" s="10"/>
      <c r="Q18" s="79"/>
    </row>
    <row r="19" spans="1:23" ht="20.25" customHeight="1">
      <c r="B19" s="76">
        <v>5</v>
      </c>
      <c r="C19" s="7"/>
      <c r="D19" s="80" t="e">
        <f>VLOOKUP(C19,品目ﾃﾞｰﾀ!$A$2:$B$22,2)</f>
        <v>#N/A</v>
      </c>
      <c r="E19" s="3"/>
      <c r="F19" s="8"/>
      <c r="G19" s="8"/>
      <c r="H19" s="5"/>
      <c r="I19" s="3"/>
      <c r="J19" s="3"/>
      <c r="K19" s="3"/>
      <c r="L19" s="6"/>
      <c r="M19" s="29" t="e">
        <f>IF(D19=品目ﾃﾞｰﾀ!$B$5,"枚",IF(D19=品目ﾃﾞｰﾀ!$B$7,"枚",IF(D19="","","本")))</f>
        <v>#N/A</v>
      </c>
      <c r="N19" s="32" t="e">
        <f>IF(D19="Ⅳ 壁板",ROUND(I19*K19/1000000,4)*L19,IF(D19="Ⅵ フローリング",ROUND(I19*K19/1000000,4)*L19,ROUND(I19*J19*K19/1000000000,4)*L19))</f>
        <v>#N/A</v>
      </c>
      <c r="O19" s="33" t="e">
        <f t="shared" si="1"/>
        <v>#N/A</v>
      </c>
      <c r="P19" s="10"/>
      <c r="Q19" s="79"/>
    </row>
    <row r="20" spans="1:23" s="66" customFormat="1" ht="20.25" customHeight="1">
      <c r="A20" s="62"/>
      <c r="B20" s="76">
        <v>6</v>
      </c>
      <c r="C20" s="7"/>
      <c r="D20" s="80" t="e">
        <f>VLOOKUP(C20,品目ﾃﾞｰﾀ!$A$2:$B$22,2)</f>
        <v>#N/A</v>
      </c>
      <c r="E20" s="3"/>
      <c r="F20" s="8"/>
      <c r="G20" s="8"/>
      <c r="H20" s="5"/>
      <c r="I20" s="3"/>
      <c r="J20" s="3"/>
      <c r="K20" s="3"/>
      <c r="L20" s="6"/>
      <c r="M20" s="29" t="e">
        <f>IF(D20=品目ﾃﾞｰﾀ!$B$5,"枚",IF(D20=品目ﾃﾞｰﾀ!$B$7,"枚",IF(D20="","","本")))</f>
        <v>#N/A</v>
      </c>
      <c r="N20" s="32" t="e">
        <f t="shared" si="0"/>
        <v>#N/A</v>
      </c>
      <c r="O20" s="33" t="e">
        <f t="shared" si="1"/>
        <v>#N/A</v>
      </c>
      <c r="P20" s="10"/>
      <c r="Q20" s="79"/>
      <c r="S20" s="62"/>
      <c r="T20" s="62"/>
      <c r="U20" s="62"/>
      <c r="V20" s="62"/>
      <c r="W20" s="62"/>
    </row>
    <row r="21" spans="1:23" s="66" customFormat="1" ht="20.25" customHeight="1">
      <c r="A21" s="62"/>
      <c r="B21" s="76">
        <v>7</v>
      </c>
      <c r="C21" s="7"/>
      <c r="D21" s="80" t="e">
        <f>VLOOKUP(C21,品目ﾃﾞｰﾀ!$A$2:$B$22,2)</f>
        <v>#N/A</v>
      </c>
      <c r="E21" s="3"/>
      <c r="F21" s="8"/>
      <c r="G21" s="8"/>
      <c r="H21" s="5"/>
      <c r="I21" s="3"/>
      <c r="J21" s="3"/>
      <c r="K21" s="3"/>
      <c r="L21" s="6"/>
      <c r="M21" s="29" t="e">
        <f>IF(D21=品目ﾃﾞｰﾀ!$B$5,"枚",IF(D21=品目ﾃﾞｰﾀ!$B$7,"枚",IF(D21="","","本")))</f>
        <v>#N/A</v>
      </c>
      <c r="N21" s="32" t="e">
        <f t="shared" si="0"/>
        <v>#N/A</v>
      </c>
      <c r="O21" s="33" t="e">
        <f t="shared" si="1"/>
        <v>#N/A</v>
      </c>
      <c r="P21" s="10"/>
      <c r="Q21" s="79"/>
      <c r="S21" s="62"/>
      <c r="T21" s="62"/>
      <c r="U21" s="62"/>
      <c r="V21" s="62"/>
      <c r="W21" s="62"/>
    </row>
    <row r="22" spans="1:23" s="66" customFormat="1" ht="20.25" customHeight="1">
      <c r="A22" s="62"/>
      <c r="B22" s="76">
        <v>8</v>
      </c>
      <c r="C22" s="7"/>
      <c r="D22" s="80" t="e">
        <f>VLOOKUP(C22,品目ﾃﾞｰﾀ!$A$2:$B$22,2)</f>
        <v>#N/A</v>
      </c>
      <c r="E22" s="3"/>
      <c r="F22" s="8"/>
      <c r="G22" s="8"/>
      <c r="H22" s="5"/>
      <c r="I22" s="3"/>
      <c r="J22" s="3"/>
      <c r="K22" s="3"/>
      <c r="L22" s="6"/>
      <c r="M22" s="29" t="e">
        <f>IF(D22=品目ﾃﾞｰﾀ!$B$5,"枚",IF(D22=品目ﾃﾞｰﾀ!$B$7,"枚",IF(D22="","","本")))</f>
        <v>#N/A</v>
      </c>
      <c r="N22" s="32" t="e">
        <f t="shared" si="0"/>
        <v>#N/A</v>
      </c>
      <c r="O22" s="33" t="e">
        <f t="shared" si="1"/>
        <v>#N/A</v>
      </c>
      <c r="P22" s="10"/>
      <c r="Q22" s="79"/>
      <c r="S22" s="62"/>
      <c r="T22" s="62"/>
      <c r="U22" s="62"/>
      <c r="V22" s="62"/>
      <c r="W22" s="62"/>
    </row>
    <row r="23" spans="1:23" s="66" customFormat="1" ht="20.25" customHeight="1">
      <c r="A23" s="62"/>
      <c r="B23" s="76">
        <v>9</v>
      </c>
      <c r="C23" s="7"/>
      <c r="D23" s="80" t="e">
        <f>VLOOKUP(C23,品目ﾃﾞｰﾀ!$A$2:$B$22,2)</f>
        <v>#N/A</v>
      </c>
      <c r="E23" s="3"/>
      <c r="F23" s="8"/>
      <c r="G23" s="8"/>
      <c r="H23" s="5"/>
      <c r="I23" s="3"/>
      <c r="J23" s="3"/>
      <c r="K23" s="3"/>
      <c r="L23" s="6"/>
      <c r="M23" s="29" t="e">
        <f>IF(D23=品目ﾃﾞｰﾀ!$B$5,"枚",IF(D23=品目ﾃﾞｰﾀ!$B$7,"枚",IF(D23="","","本")))</f>
        <v>#N/A</v>
      </c>
      <c r="N23" s="32" t="e">
        <f t="shared" si="0"/>
        <v>#N/A</v>
      </c>
      <c r="O23" s="33" t="e">
        <f t="shared" si="1"/>
        <v>#N/A</v>
      </c>
      <c r="P23" s="10"/>
      <c r="Q23" s="79"/>
      <c r="S23" s="62"/>
      <c r="T23" s="62"/>
      <c r="U23" s="62"/>
      <c r="V23" s="62"/>
      <c r="W23" s="62"/>
    </row>
    <row r="24" spans="1:23" s="66" customFormat="1" ht="20.25" customHeight="1">
      <c r="A24" s="62"/>
      <c r="B24" s="76">
        <v>10</v>
      </c>
      <c r="C24" s="7"/>
      <c r="D24" s="80" t="e">
        <f>VLOOKUP(C24,品目ﾃﾞｰﾀ!$A$2:$B$22,2)</f>
        <v>#N/A</v>
      </c>
      <c r="E24" s="3"/>
      <c r="F24" s="8"/>
      <c r="G24" s="8"/>
      <c r="H24" s="5"/>
      <c r="I24" s="3"/>
      <c r="J24" s="3"/>
      <c r="K24" s="3"/>
      <c r="L24" s="6"/>
      <c r="M24" s="29" t="e">
        <f>IF(D24=品目ﾃﾞｰﾀ!$B$5,"枚",IF(D24=品目ﾃﾞｰﾀ!$B$7,"枚",IF(D24="","","本")))</f>
        <v>#N/A</v>
      </c>
      <c r="N24" s="32" t="e">
        <f t="shared" si="0"/>
        <v>#N/A</v>
      </c>
      <c r="O24" s="33" t="e">
        <f t="shared" si="1"/>
        <v>#N/A</v>
      </c>
      <c r="P24" s="10"/>
      <c r="Q24" s="79"/>
      <c r="S24" s="62"/>
      <c r="T24" s="62"/>
      <c r="U24" s="62"/>
      <c r="V24" s="62"/>
      <c r="W24" s="62"/>
    </row>
    <row r="25" spans="1:23" s="66" customFormat="1" ht="20.25" customHeight="1">
      <c r="A25" s="62"/>
      <c r="B25" s="76">
        <v>11</v>
      </c>
      <c r="C25" s="7"/>
      <c r="D25" s="80" t="e">
        <f>VLOOKUP(C25,品目ﾃﾞｰﾀ!$A$2:$B$22,2)</f>
        <v>#N/A</v>
      </c>
      <c r="E25" s="3"/>
      <c r="F25" s="8"/>
      <c r="G25" s="8"/>
      <c r="H25" s="5"/>
      <c r="I25" s="3"/>
      <c r="J25" s="3"/>
      <c r="K25" s="3"/>
      <c r="L25" s="6"/>
      <c r="M25" s="29" t="e">
        <f>IF(D25=品目ﾃﾞｰﾀ!$B$5,"枚",IF(D25=品目ﾃﾞｰﾀ!$B$7,"枚",IF(D25="","","本")))</f>
        <v>#N/A</v>
      </c>
      <c r="N25" s="32" t="e">
        <f t="shared" si="0"/>
        <v>#N/A</v>
      </c>
      <c r="O25" s="33" t="e">
        <f t="shared" si="1"/>
        <v>#N/A</v>
      </c>
      <c r="P25" s="10"/>
      <c r="Q25" s="79"/>
      <c r="S25" s="62"/>
      <c r="T25" s="62"/>
      <c r="U25" s="62"/>
      <c r="V25" s="62"/>
      <c r="W25" s="62"/>
    </row>
    <row r="26" spans="1:23" s="66" customFormat="1" ht="20.25" customHeight="1">
      <c r="A26" s="62"/>
      <c r="B26" s="76">
        <v>12</v>
      </c>
      <c r="C26" s="7"/>
      <c r="D26" s="80" t="e">
        <f>VLOOKUP(C26,品目ﾃﾞｰﾀ!$A$2:$B$22,2)</f>
        <v>#N/A</v>
      </c>
      <c r="E26" s="3"/>
      <c r="F26" s="8"/>
      <c r="G26" s="8"/>
      <c r="H26" s="5"/>
      <c r="I26" s="3"/>
      <c r="J26" s="3"/>
      <c r="K26" s="3"/>
      <c r="L26" s="6"/>
      <c r="M26" s="29" t="e">
        <f>IF(D26=品目ﾃﾞｰﾀ!$B$5,"枚",IF(D26=品目ﾃﾞｰﾀ!$B$7,"枚",IF(D26="","","本")))</f>
        <v>#N/A</v>
      </c>
      <c r="N26" s="32" t="e">
        <f t="shared" si="0"/>
        <v>#N/A</v>
      </c>
      <c r="O26" s="33" t="e">
        <f t="shared" si="1"/>
        <v>#N/A</v>
      </c>
      <c r="P26" s="10"/>
      <c r="Q26" s="79"/>
      <c r="S26" s="62"/>
      <c r="T26" s="62"/>
      <c r="U26" s="62"/>
      <c r="V26" s="62"/>
      <c r="W26" s="62"/>
    </row>
    <row r="27" spans="1:23" s="66" customFormat="1" ht="20.25" customHeight="1">
      <c r="A27" s="62"/>
      <c r="B27" s="76">
        <v>13</v>
      </c>
      <c r="C27" s="7"/>
      <c r="D27" s="80" t="e">
        <f>VLOOKUP(C27,品目ﾃﾞｰﾀ!$A$2:$B$22,2)</f>
        <v>#N/A</v>
      </c>
      <c r="E27" s="3"/>
      <c r="F27" s="8"/>
      <c r="G27" s="8"/>
      <c r="H27" s="5"/>
      <c r="I27" s="3"/>
      <c r="J27" s="3"/>
      <c r="K27" s="3"/>
      <c r="L27" s="6"/>
      <c r="M27" s="29" t="e">
        <f>IF(D27=品目ﾃﾞｰﾀ!$B$5,"枚",IF(D27=品目ﾃﾞｰﾀ!$B$7,"枚",IF(D27="","","本")))</f>
        <v>#N/A</v>
      </c>
      <c r="N27" s="32" t="e">
        <f t="shared" si="0"/>
        <v>#N/A</v>
      </c>
      <c r="O27" s="33" t="e">
        <f t="shared" si="1"/>
        <v>#N/A</v>
      </c>
      <c r="P27" s="10"/>
      <c r="Q27" s="79"/>
      <c r="S27" s="62"/>
      <c r="T27" s="62"/>
      <c r="U27" s="62"/>
      <c r="V27" s="62"/>
      <c r="W27" s="62"/>
    </row>
    <row r="28" spans="1:23" s="66" customFormat="1" ht="20.25" customHeight="1">
      <c r="A28" s="62"/>
      <c r="B28" s="76">
        <v>14</v>
      </c>
      <c r="C28" s="7"/>
      <c r="D28" s="80" t="e">
        <f>VLOOKUP(C28,品目ﾃﾞｰﾀ!$A$2:$B$22,2)</f>
        <v>#N/A</v>
      </c>
      <c r="E28" s="3"/>
      <c r="F28" s="8"/>
      <c r="G28" s="8"/>
      <c r="H28" s="5"/>
      <c r="I28" s="3"/>
      <c r="J28" s="3"/>
      <c r="K28" s="3"/>
      <c r="L28" s="6"/>
      <c r="M28" s="29" t="e">
        <f>IF(D28=品目ﾃﾞｰﾀ!$B$5,"枚",IF(D28=品目ﾃﾞｰﾀ!$B$7,"枚",IF(D28="","","本")))</f>
        <v>#N/A</v>
      </c>
      <c r="N28" s="32" t="e">
        <f t="shared" si="0"/>
        <v>#N/A</v>
      </c>
      <c r="O28" s="33" t="e">
        <f t="shared" si="1"/>
        <v>#N/A</v>
      </c>
      <c r="P28" s="10"/>
      <c r="Q28" s="79"/>
      <c r="S28" s="62"/>
      <c r="T28" s="62"/>
      <c r="U28" s="62"/>
      <c r="V28" s="62"/>
      <c r="W28" s="62"/>
    </row>
    <row r="29" spans="1:23" s="66" customFormat="1" ht="20.25" customHeight="1">
      <c r="A29" s="62"/>
      <c r="B29" s="76">
        <v>15</v>
      </c>
      <c r="C29" s="7"/>
      <c r="D29" s="80" t="e">
        <f>VLOOKUP(C29,品目ﾃﾞｰﾀ!$A$2:$B$22,2)</f>
        <v>#N/A</v>
      </c>
      <c r="E29" s="3"/>
      <c r="F29" s="8"/>
      <c r="G29" s="8"/>
      <c r="H29" s="5"/>
      <c r="I29" s="3"/>
      <c r="J29" s="3"/>
      <c r="K29" s="3"/>
      <c r="L29" s="6"/>
      <c r="M29" s="29" t="e">
        <f>IF(D29=品目ﾃﾞｰﾀ!$B$5,"枚",IF(D29=品目ﾃﾞｰﾀ!$B$7,"枚",IF(D29="","","本")))</f>
        <v>#N/A</v>
      </c>
      <c r="N29" s="32" t="e">
        <f t="shared" si="0"/>
        <v>#N/A</v>
      </c>
      <c r="O29" s="33" t="e">
        <f t="shared" si="1"/>
        <v>#N/A</v>
      </c>
      <c r="P29" s="10"/>
      <c r="Q29" s="79"/>
      <c r="S29" s="62"/>
      <c r="T29" s="62"/>
      <c r="U29" s="62"/>
      <c r="V29" s="62"/>
      <c r="W29" s="62"/>
    </row>
    <row r="30" spans="1:23" s="66" customFormat="1" ht="20.25" customHeight="1">
      <c r="A30" s="62"/>
      <c r="B30" s="76">
        <v>16</v>
      </c>
      <c r="C30" s="7"/>
      <c r="D30" s="80" t="e">
        <f>VLOOKUP(C30,品目ﾃﾞｰﾀ!$A$2:$B$22,2)</f>
        <v>#N/A</v>
      </c>
      <c r="E30" s="3"/>
      <c r="F30" s="8"/>
      <c r="G30" s="8"/>
      <c r="H30" s="5"/>
      <c r="I30" s="3"/>
      <c r="J30" s="3"/>
      <c r="K30" s="3"/>
      <c r="L30" s="6"/>
      <c r="M30" s="29" t="e">
        <f>IF(D30=品目ﾃﾞｰﾀ!$B$5,"枚",IF(D30=品目ﾃﾞｰﾀ!$B$7,"枚",IF(D30="","","本")))</f>
        <v>#N/A</v>
      </c>
      <c r="N30" s="32" t="e">
        <f t="shared" si="0"/>
        <v>#N/A</v>
      </c>
      <c r="O30" s="33" t="e">
        <f t="shared" si="1"/>
        <v>#N/A</v>
      </c>
      <c r="P30" s="10"/>
      <c r="Q30" s="79"/>
      <c r="S30" s="62"/>
      <c r="T30" s="62"/>
      <c r="U30" s="62"/>
      <c r="V30" s="62"/>
      <c r="W30" s="62"/>
    </row>
    <row r="31" spans="1:23" s="66" customFormat="1" ht="20.25" customHeight="1">
      <c r="A31" s="62"/>
      <c r="B31" s="76">
        <v>17</v>
      </c>
      <c r="C31" s="7"/>
      <c r="D31" s="80" t="e">
        <f>VLOOKUP(C31,品目ﾃﾞｰﾀ!$A$2:$B$22,2)</f>
        <v>#N/A</v>
      </c>
      <c r="E31" s="3"/>
      <c r="F31" s="8"/>
      <c r="G31" s="8"/>
      <c r="H31" s="5"/>
      <c r="I31" s="3"/>
      <c r="J31" s="3"/>
      <c r="K31" s="3"/>
      <c r="L31" s="6"/>
      <c r="M31" s="29" t="e">
        <f>IF(D31=品目ﾃﾞｰﾀ!$B$5,"枚",IF(D31=品目ﾃﾞｰﾀ!$B$7,"枚",IF(D31="","","本")))</f>
        <v>#N/A</v>
      </c>
      <c r="N31" s="32" t="e">
        <f t="shared" si="0"/>
        <v>#N/A</v>
      </c>
      <c r="O31" s="33" t="e">
        <f t="shared" si="1"/>
        <v>#N/A</v>
      </c>
      <c r="P31" s="10"/>
      <c r="Q31" s="79"/>
      <c r="S31" s="62"/>
      <c r="T31" s="62"/>
      <c r="U31" s="62"/>
      <c r="V31" s="62"/>
      <c r="W31" s="62"/>
    </row>
    <row r="32" spans="1:23" s="66" customFormat="1" ht="20.25" customHeight="1">
      <c r="A32" s="62"/>
      <c r="B32" s="76">
        <v>18</v>
      </c>
      <c r="C32" s="7"/>
      <c r="D32" s="80" t="e">
        <f>VLOOKUP(C32,品目ﾃﾞｰﾀ!$A$2:$B$22,2)</f>
        <v>#N/A</v>
      </c>
      <c r="E32" s="3"/>
      <c r="F32" s="8"/>
      <c r="G32" s="8"/>
      <c r="H32" s="5"/>
      <c r="I32" s="3"/>
      <c r="J32" s="3"/>
      <c r="K32" s="3"/>
      <c r="L32" s="6"/>
      <c r="M32" s="29" t="e">
        <f>IF(D32=品目ﾃﾞｰﾀ!$B$5,"枚",IF(D32=品目ﾃﾞｰﾀ!$B$7,"枚",IF(D32="","","本")))</f>
        <v>#N/A</v>
      </c>
      <c r="N32" s="32" t="e">
        <f t="shared" si="0"/>
        <v>#N/A</v>
      </c>
      <c r="O32" s="33" t="e">
        <f t="shared" si="1"/>
        <v>#N/A</v>
      </c>
      <c r="P32" s="10"/>
      <c r="Q32" s="79"/>
      <c r="S32" s="62"/>
      <c r="T32" s="62"/>
      <c r="U32" s="62"/>
      <c r="V32" s="62"/>
      <c r="W32" s="62"/>
    </row>
    <row r="33" spans="1:23" s="66" customFormat="1" ht="20.25" customHeight="1">
      <c r="A33" s="62"/>
      <c r="B33" s="76">
        <v>19</v>
      </c>
      <c r="C33" s="7"/>
      <c r="D33" s="80" t="e">
        <f>VLOOKUP(C33,品目ﾃﾞｰﾀ!$A$2:$B$22,2)</f>
        <v>#N/A</v>
      </c>
      <c r="E33" s="3"/>
      <c r="F33" s="8"/>
      <c r="G33" s="8"/>
      <c r="H33" s="5"/>
      <c r="I33" s="3"/>
      <c r="J33" s="3"/>
      <c r="K33" s="3"/>
      <c r="L33" s="6"/>
      <c r="M33" s="29" t="e">
        <f>IF(D33=品目ﾃﾞｰﾀ!$B$5,"枚",IF(D33=品目ﾃﾞｰﾀ!$B$7,"枚",IF(D33="","","本")))</f>
        <v>#N/A</v>
      </c>
      <c r="N33" s="32" t="e">
        <f t="shared" si="0"/>
        <v>#N/A</v>
      </c>
      <c r="O33" s="33" t="e">
        <f t="shared" si="1"/>
        <v>#N/A</v>
      </c>
      <c r="P33" s="10"/>
      <c r="Q33" s="79"/>
      <c r="S33" s="62"/>
      <c r="T33" s="62"/>
      <c r="U33" s="62"/>
      <c r="V33" s="62"/>
      <c r="W33" s="62"/>
    </row>
    <row r="34" spans="1:23" s="66" customFormat="1" ht="20.25" customHeight="1">
      <c r="A34" s="62"/>
      <c r="B34" s="76">
        <v>20</v>
      </c>
      <c r="C34" s="7"/>
      <c r="D34" s="80" t="e">
        <f>VLOOKUP(C34,品目ﾃﾞｰﾀ!$A$2:$B$22,2)</f>
        <v>#N/A</v>
      </c>
      <c r="E34" s="3"/>
      <c r="F34" s="8"/>
      <c r="G34" s="8"/>
      <c r="H34" s="5"/>
      <c r="I34" s="3"/>
      <c r="J34" s="3"/>
      <c r="K34" s="3"/>
      <c r="L34" s="6"/>
      <c r="M34" s="29" t="e">
        <f>IF(D34=品目ﾃﾞｰﾀ!$B$5,"枚",IF(D34=品目ﾃﾞｰﾀ!$B$7,"枚",IF(D34="","","本")))</f>
        <v>#N/A</v>
      </c>
      <c r="N34" s="32" t="e">
        <f t="shared" si="0"/>
        <v>#N/A</v>
      </c>
      <c r="O34" s="33" t="e">
        <f t="shared" si="1"/>
        <v>#N/A</v>
      </c>
      <c r="P34" s="10"/>
      <c r="Q34" s="79"/>
      <c r="S34" s="62"/>
      <c r="T34" s="62"/>
      <c r="U34" s="62"/>
      <c r="V34" s="62"/>
      <c r="W34" s="62"/>
    </row>
    <row r="35" spans="1:23" s="66" customFormat="1" ht="20.25" customHeight="1">
      <c r="A35" s="62"/>
      <c r="B35" s="76">
        <v>21</v>
      </c>
      <c r="C35" s="7"/>
      <c r="D35" s="80" t="e">
        <f>VLOOKUP(C35,品目ﾃﾞｰﾀ!$A$2:$B$22,2)</f>
        <v>#N/A</v>
      </c>
      <c r="E35" s="3"/>
      <c r="F35" s="8"/>
      <c r="G35" s="8"/>
      <c r="H35" s="5"/>
      <c r="I35" s="3"/>
      <c r="J35" s="3"/>
      <c r="K35" s="3"/>
      <c r="L35" s="6"/>
      <c r="M35" s="29" t="e">
        <f>IF(D35=品目ﾃﾞｰﾀ!$B$5,"枚",IF(D35=品目ﾃﾞｰﾀ!$B$7,"枚",IF(D35="","","本")))</f>
        <v>#N/A</v>
      </c>
      <c r="N35" s="32" t="e">
        <f t="shared" si="0"/>
        <v>#N/A</v>
      </c>
      <c r="O35" s="33" t="e">
        <f t="shared" si="1"/>
        <v>#N/A</v>
      </c>
      <c r="P35" s="10"/>
      <c r="Q35" s="79"/>
      <c r="S35" s="62"/>
      <c r="T35" s="62"/>
      <c r="U35" s="62"/>
      <c r="V35" s="62"/>
      <c r="W35" s="62"/>
    </row>
    <row r="36" spans="1:23" s="66" customFormat="1" ht="20.25" customHeight="1">
      <c r="A36" s="62"/>
      <c r="B36" s="76">
        <v>22</v>
      </c>
      <c r="C36" s="7"/>
      <c r="D36" s="80" t="e">
        <f>VLOOKUP(C36,品目ﾃﾞｰﾀ!$A$2:$B$22,2)</f>
        <v>#N/A</v>
      </c>
      <c r="E36" s="3"/>
      <c r="F36" s="8"/>
      <c r="G36" s="8"/>
      <c r="H36" s="5"/>
      <c r="I36" s="3"/>
      <c r="J36" s="3"/>
      <c r="K36" s="3"/>
      <c r="L36" s="6"/>
      <c r="M36" s="29" t="e">
        <f>IF(D36=品目ﾃﾞｰﾀ!$B$5,"枚",IF(D36=品目ﾃﾞｰﾀ!$B$7,"枚",IF(D36="","","本")))</f>
        <v>#N/A</v>
      </c>
      <c r="N36" s="32" t="e">
        <f t="shared" si="0"/>
        <v>#N/A</v>
      </c>
      <c r="O36" s="33" t="e">
        <f t="shared" si="1"/>
        <v>#N/A</v>
      </c>
      <c r="P36" s="10"/>
      <c r="Q36" s="79"/>
      <c r="S36" s="62"/>
      <c r="T36" s="62"/>
      <c r="U36" s="62"/>
      <c r="V36" s="62"/>
      <c r="W36" s="62"/>
    </row>
    <row r="37" spans="1:23" s="66" customFormat="1" ht="20.25" customHeight="1">
      <c r="A37" s="62"/>
      <c r="B37" s="76">
        <v>23</v>
      </c>
      <c r="C37" s="7"/>
      <c r="D37" s="80" t="e">
        <f>VLOOKUP(C37,品目ﾃﾞｰﾀ!$A$2:$B$22,2)</f>
        <v>#N/A</v>
      </c>
      <c r="E37" s="3"/>
      <c r="F37" s="8"/>
      <c r="G37" s="8"/>
      <c r="H37" s="5"/>
      <c r="I37" s="3"/>
      <c r="J37" s="3"/>
      <c r="K37" s="3"/>
      <c r="L37" s="6"/>
      <c r="M37" s="29" t="e">
        <f>IF(D37=品目ﾃﾞｰﾀ!$B$5,"枚",IF(D37=品目ﾃﾞｰﾀ!$B$7,"枚",IF(D37="","","本")))</f>
        <v>#N/A</v>
      </c>
      <c r="N37" s="32" t="e">
        <f t="shared" si="0"/>
        <v>#N/A</v>
      </c>
      <c r="O37" s="33" t="e">
        <f t="shared" si="1"/>
        <v>#N/A</v>
      </c>
      <c r="P37" s="10"/>
      <c r="Q37" s="79"/>
      <c r="S37" s="62"/>
      <c r="T37" s="62"/>
      <c r="U37" s="62"/>
      <c r="V37" s="62"/>
      <c r="W37" s="62"/>
    </row>
    <row r="38" spans="1:23" s="66" customFormat="1" ht="20.25" customHeight="1">
      <c r="A38" s="62"/>
      <c r="B38" s="76">
        <v>24</v>
      </c>
      <c r="C38" s="7"/>
      <c r="D38" s="80" t="e">
        <f>VLOOKUP(C38,品目ﾃﾞｰﾀ!$A$2:$B$22,2)</f>
        <v>#N/A</v>
      </c>
      <c r="E38" s="3"/>
      <c r="F38" s="8"/>
      <c r="G38" s="8"/>
      <c r="H38" s="5"/>
      <c r="I38" s="3"/>
      <c r="J38" s="3"/>
      <c r="K38" s="3"/>
      <c r="L38" s="6"/>
      <c r="M38" s="29" t="e">
        <f>IF(D38=品目ﾃﾞｰﾀ!$B$5,"枚",IF(D38=品目ﾃﾞｰﾀ!$B$7,"枚",IF(D38="","","本")))</f>
        <v>#N/A</v>
      </c>
      <c r="N38" s="32" t="e">
        <f t="shared" si="0"/>
        <v>#N/A</v>
      </c>
      <c r="O38" s="33" t="e">
        <f t="shared" si="1"/>
        <v>#N/A</v>
      </c>
      <c r="P38" s="10"/>
      <c r="Q38" s="79"/>
      <c r="S38" s="62"/>
      <c r="T38" s="62"/>
      <c r="U38" s="62"/>
      <c r="V38" s="62"/>
      <c r="W38" s="62"/>
    </row>
    <row r="39" spans="1:23" s="66" customFormat="1" ht="20.25" customHeight="1">
      <c r="A39" s="62"/>
      <c r="B39" s="76">
        <v>25</v>
      </c>
      <c r="C39" s="7"/>
      <c r="D39" s="80" t="e">
        <f>VLOOKUP(C39,品目ﾃﾞｰﾀ!$A$2:$B$22,2)</f>
        <v>#N/A</v>
      </c>
      <c r="E39" s="3"/>
      <c r="F39" s="8"/>
      <c r="G39" s="8"/>
      <c r="H39" s="5"/>
      <c r="I39" s="3"/>
      <c r="J39" s="3"/>
      <c r="K39" s="3"/>
      <c r="L39" s="6"/>
      <c r="M39" s="29" t="e">
        <f>IF(D39=品目ﾃﾞｰﾀ!$B$5,"枚",IF(D39=品目ﾃﾞｰﾀ!$B$7,"枚",IF(D39="","","本")))</f>
        <v>#N/A</v>
      </c>
      <c r="N39" s="32" t="e">
        <f t="shared" si="0"/>
        <v>#N/A</v>
      </c>
      <c r="O39" s="33" t="e">
        <f t="shared" si="1"/>
        <v>#N/A</v>
      </c>
      <c r="P39" s="10"/>
      <c r="Q39" s="79"/>
      <c r="S39" s="62"/>
      <c r="T39" s="62"/>
      <c r="U39" s="62"/>
      <c r="V39" s="62"/>
      <c r="W39" s="62"/>
    </row>
    <row r="40" spans="1:23" s="66" customFormat="1" ht="20.25" customHeight="1">
      <c r="A40" s="62"/>
      <c r="B40" s="76">
        <v>26</v>
      </c>
      <c r="C40" s="7"/>
      <c r="D40" s="80" t="e">
        <f>VLOOKUP(C40,品目ﾃﾞｰﾀ!$A$2:$B$22,2)</f>
        <v>#N/A</v>
      </c>
      <c r="E40" s="3"/>
      <c r="F40" s="8"/>
      <c r="G40" s="8"/>
      <c r="H40" s="5"/>
      <c r="I40" s="3"/>
      <c r="J40" s="3"/>
      <c r="K40" s="3"/>
      <c r="L40" s="6"/>
      <c r="M40" s="29" t="e">
        <f>IF(D40=品目ﾃﾞｰﾀ!$B$5,"枚",IF(D40=品目ﾃﾞｰﾀ!$B$7,"枚",IF(D40="","","本")))</f>
        <v>#N/A</v>
      </c>
      <c r="N40" s="32" t="e">
        <f t="shared" si="0"/>
        <v>#N/A</v>
      </c>
      <c r="O40" s="33" t="e">
        <f t="shared" si="1"/>
        <v>#N/A</v>
      </c>
      <c r="P40" s="10"/>
      <c r="Q40" s="79"/>
      <c r="S40" s="62"/>
      <c r="T40" s="62"/>
      <c r="U40" s="62"/>
      <c r="V40" s="62"/>
      <c r="W40" s="62"/>
    </row>
    <row r="41" spans="1:23" s="66" customFormat="1" ht="20.25" customHeight="1">
      <c r="A41" s="62"/>
      <c r="B41" s="76">
        <v>27</v>
      </c>
      <c r="C41" s="7"/>
      <c r="D41" s="80" t="e">
        <f>VLOOKUP(C41,品目ﾃﾞｰﾀ!$A$2:$B$22,2)</f>
        <v>#N/A</v>
      </c>
      <c r="E41" s="3"/>
      <c r="F41" s="8"/>
      <c r="G41" s="8"/>
      <c r="H41" s="5"/>
      <c r="I41" s="3"/>
      <c r="J41" s="3"/>
      <c r="K41" s="3"/>
      <c r="L41" s="6"/>
      <c r="M41" s="29" t="e">
        <f>IF(D41=品目ﾃﾞｰﾀ!$B$5,"枚",IF(D41=品目ﾃﾞｰﾀ!$B$7,"枚",IF(D41="","","本")))</f>
        <v>#N/A</v>
      </c>
      <c r="N41" s="32" t="e">
        <f t="shared" si="0"/>
        <v>#N/A</v>
      </c>
      <c r="O41" s="33" t="e">
        <f t="shared" si="1"/>
        <v>#N/A</v>
      </c>
      <c r="P41" s="10"/>
      <c r="Q41" s="79"/>
      <c r="S41" s="62"/>
      <c r="T41" s="62"/>
      <c r="U41" s="62"/>
      <c r="V41" s="62"/>
      <c r="W41" s="62"/>
    </row>
    <row r="42" spans="1:23" s="66" customFormat="1" ht="20.25" customHeight="1">
      <c r="A42" s="62"/>
      <c r="B42" s="76">
        <v>28</v>
      </c>
      <c r="C42" s="7"/>
      <c r="D42" s="80" t="e">
        <f>VLOOKUP(C42,品目ﾃﾞｰﾀ!$A$2:$B$22,2)</f>
        <v>#N/A</v>
      </c>
      <c r="E42" s="3"/>
      <c r="F42" s="8"/>
      <c r="G42" s="8"/>
      <c r="H42" s="5"/>
      <c r="I42" s="3"/>
      <c r="J42" s="3"/>
      <c r="K42" s="3"/>
      <c r="L42" s="6"/>
      <c r="M42" s="29" t="e">
        <f>IF(D42=品目ﾃﾞｰﾀ!$B$5,"枚",IF(D42=品目ﾃﾞｰﾀ!$B$7,"枚",IF(D42="","","本")))</f>
        <v>#N/A</v>
      </c>
      <c r="N42" s="32" t="e">
        <f t="shared" si="0"/>
        <v>#N/A</v>
      </c>
      <c r="O42" s="33" t="e">
        <f t="shared" si="1"/>
        <v>#N/A</v>
      </c>
      <c r="P42" s="10"/>
      <c r="Q42" s="79"/>
      <c r="S42" s="62"/>
      <c r="T42" s="62"/>
      <c r="U42" s="62"/>
      <c r="V42" s="62"/>
      <c r="W42" s="62"/>
    </row>
    <row r="43" spans="1:23" s="66" customFormat="1" ht="20.25" customHeight="1">
      <c r="A43" s="62"/>
      <c r="B43" s="76">
        <v>29</v>
      </c>
      <c r="C43" s="7"/>
      <c r="D43" s="80" t="e">
        <f>VLOOKUP(C43,品目ﾃﾞｰﾀ!$A$2:$B$22,2)</f>
        <v>#N/A</v>
      </c>
      <c r="E43" s="3"/>
      <c r="F43" s="8"/>
      <c r="G43" s="8"/>
      <c r="H43" s="5"/>
      <c r="I43" s="3"/>
      <c r="J43" s="3"/>
      <c r="K43" s="3"/>
      <c r="L43" s="6"/>
      <c r="M43" s="29" t="e">
        <f>IF(D43=品目ﾃﾞｰﾀ!$B$5,"枚",IF(D43=品目ﾃﾞｰﾀ!$B$7,"枚",IF(D43="","","本")))</f>
        <v>#N/A</v>
      </c>
      <c r="N43" s="32" t="e">
        <f t="shared" si="0"/>
        <v>#N/A</v>
      </c>
      <c r="O43" s="33" t="e">
        <f t="shared" si="1"/>
        <v>#N/A</v>
      </c>
      <c r="P43" s="10"/>
      <c r="Q43" s="79"/>
      <c r="S43" s="62"/>
      <c r="T43" s="62"/>
      <c r="U43" s="62"/>
      <c r="V43" s="62"/>
      <c r="W43" s="62"/>
    </row>
    <row r="44" spans="1:23" s="66" customFormat="1" ht="20.25" hidden="1" customHeight="1">
      <c r="A44" s="62"/>
      <c r="B44" s="76">
        <v>30</v>
      </c>
      <c r="C44" s="7"/>
      <c r="D44" s="80" t="e">
        <f>VLOOKUP(C44,品目ﾃﾞｰﾀ!$A$2:$B$22,2)</f>
        <v>#N/A</v>
      </c>
      <c r="E44" s="3"/>
      <c r="F44" s="8"/>
      <c r="G44" s="8"/>
      <c r="H44" s="5"/>
      <c r="I44" s="3"/>
      <c r="J44" s="3"/>
      <c r="K44" s="3"/>
      <c r="L44" s="6"/>
      <c r="M44" s="29" t="e">
        <f>IF(D44=品目ﾃﾞｰﾀ!$B$5,"枚",IF(D44=品目ﾃﾞｰﾀ!$B$7,"枚",IF(D44="","","本")))</f>
        <v>#N/A</v>
      </c>
      <c r="N44" s="32" t="e">
        <f t="shared" si="0"/>
        <v>#N/A</v>
      </c>
      <c r="O44" s="33" t="e">
        <f t="shared" si="1"/>
        <v>#N/A</v>
      </c>
      <c r="P44" s="10"/>
      <c r="Q44" s="79"/>
      <c r="S44" s="62"/>
      <c r="T44" s="62"/>
      <c r="U44" s="62"/>
      <c r="V44" s="62"/>
      <c r="W44" s="62"/>
    </row>
    <row r="45" spans="1:23" s="66" customFormat="1" ht="20.25" hidden="1" customHeight="1">
      <c r="A45" s="62"/>
      <c r="B45" s="76">
        <v>31</v>
      </c>
      <c r="C45" s="7"/>
      <c r="D45" s="80" t="e">
        <f>VLOOKUP(C45,品目ﾃﾞｰﾀ!$A$2:$B$22,2)</f>
        <v>#N/A</v>
      </c>
      <c r="E45" s="3"/>
      <c r="F45" s="8"/>
      <c r="G45" s="8"/>
      <c r="H45" s="5"/>
      <c r="I45" s="3"/>
      <c r="J45" s="3"/>
      <c r="K45" s="3"/>
      <c r="L45" s="6"/>
      <c r="M45" s="29" t="e">
        <f>IF(D45=品目ﾃﾞｰﾀ!$B$5,"枚",IF(D45=品目ﾃﾞｰﾀ!$B$7,"枚",IF(D45="","","本")))</f>
        <v>#N/A</v>
      </c>
      <c r="N45" s="32" t="e">
        <f t="shared" si="0"/>
        <v>#N/A</v>
      </c>
      <c r="O45" s="33" t="e">
        <f t="shared" si="1"/>
        <v>#N/A</v>
      </c>
      <c r="P45" s="10"/>
      <c r="Q45" s="79"/>
      <c r="S45" s="62"/>
      <c r="T45" s="62"/>
      <c r="U45" s="62"/>
      <c r="V45" s="62"/>
      <c r="W45" s="62"/>
    </row>
    <row r="46" spans="1:23" s="66" customFormat="1" ht="20.25" hidden="1" customHeight="1">
      <c r="A46" s="62"/>
      <c r="B46" s="76">
        <v>32</v>
      </c>
      <c r="C46" s="7"/>
      <c r="D46" s="80" t="e">
        <f>VLOOKUP(C46,品目ﾃﾞｰﾀ!$A$2:$B$22,2)</f>
        <v>#N/A</v>
      </c>
      <c r="E46" s="3"/>
      <c r="F46" s="8"/>
      <c r="G46" s="8"/>
      <c r="H46" s="5"/>
      <c r="I46" s="3"/>
      <c r="J46" s="3"/>
      <c r="K46" s="3"/>
      <c r="L46" s="6"/>
      <c r="M46" s="29" t="e">
        <f>IF(D46=品目ﾃﾞｰﾀ!$B$5,"枚",IF(D46=品目ﾃﾞｰﾀ!$B$7,"枚",IF(D46="","","本")))</f>
        <v>#N/A</v>
      </c>
      <c r="N46" s="32" t="e">
        <f t="shared" si="0"/>
        <v>#N/A</v>
      </c>
      <c r="O46" s="33" t="e">
        <f t="shared" si="1"/>
        <v>#N/A</v>
      </c>
      <c r="P46" s="10"/>
      <c r="Q46" s="79"/>
      <c r="S46" s="62"/>
      <c r="T46" s="62"/>
      <c r="U46" s="62"/>
      <c r="V46" s="62"/>
      <c r="W46" s="62"/>
    </row>
    <row r="47" spans="1:23" s="66" customFormat="1" ht="20.25" hidden="1" customHeight="1">
      <c r="A47" s="62"/>
      <c r="B47" s="76">
        <v>33</v>
      </c>
      <c r="C47" s="7"/>
      <c r="D47" s="80" t="e">
        <f>VLOOKUP(C47,品目ﾃﾞｰﾀ!$A$2:$B$22,2)</f>
        <v>#N/A</v>
      </c>
      <c r="E47" s="3"/>
      <c r="F47" s="8"/>
      <c r="G47" s="8"/>
      <c r="H47" s="5"/>
      <c r="I47" s="3"/>
      <c r="J47" s="3"/>
      <c r="K47" s="3"/>
      <c r="L47" s="6"/>
      <c r="M47" s="29" t="e">
        <f>IF(D47=品目ﾃﾞｰﾀ!$B$5,"枚",IF(D47=品目ﾃﾞｰﾀ!$B$7,"枚",IF(D47="","","本")))</f>
        <v>#N/A</v>
      </c>
      <c r="N47" s="32" t="e">
        <f t="shared" si="0"/>
        <v>#N/A</v>
      </c>
      <c r="O47" s="33" t="e">
        <f t="shared" si="1"/>
        <v>#N/A</v>
      </c>
      <c r="P47" s="10"/>
      <c r="Q47" s="79"/>
      <c r="S47" s="62"/>
      <c r="T47" s="62"/>
      <c r="U47" s="62"/>
      <c r="V47" s="62"/>
      <c r="W47" s="62"/>
    </row>
    <row r="48" spans="1:23" s="66" customFormat="1" ht="20.25" hidden="1" customHeight="1">
      <c r="A48" s="62"/>
      <c r="B48" s="76">
        <v>34</v>
      </c>
      <c r="C48" s="7"/>
      <c r="D48" s="80" t="e">
        <f>VLOOKUP(C48,品目ﾃﾞｰﾀ!$A$2:$B$22,2)</f>
        <v>#N/A</v>
      </c>
      <c r="E48" s="3"/>
      <c r="F48" s="8"/>
      <c r="G48" s="8"/>
      <c r="H48" s="5"/>
      <c r="I48" s="3"/>
      <c r="J48" s="3"/>
      <c r="K48" s="3"/>
      <c r="L48" s="6"/>
      <c r="M48" s="29" t="e">
        <f>IF(D48=品目ﾃﾞｰﾀ!$B$5,"枚",IF(D48=品目ﾃﾞｰﾀ!$B$7,"枚",IF(D48="","","本")))</f>
        <v>#N/A</v>
      </c>
      <c r="N48" s="32" t="e">
        <f t="shared" si="0"/>
        <v>#N/A</v>
      </c>
      <c r="O48" s="33" t="e">
        <f t="shared" si="1"/>
        <v>#N/A</v>
      </c>
      <c r="P48" s="10"/>
      <c r="Q48" s="79"/>
      <c r="S48" s="62"/>
      <c r="T48" s="62"/>
      <c r="U48" s="62"/>
      <c r="V48" s="62"/>
      <c r="W48" s="62"/>
    </row>
    <row r="49" spans="1:23" s="66" customFormat="1" ht="20.25" hidden="1" customHeight="1">
      <c r="A49" s="62"/>
      <c r="B49" s="76">
        <v>35</v>
      </c>
      <c r="C49" s="7"/>
      <c r="D49" s="80" t="e">
        <f>VLOOKUP(C49,品目ﾃﾞｰﾀ!$A$2:$B$22,2)</f>
        <v>#N/A</v>
      </c>
      <c r="E49" s="3"/>
      <c r="F49" s="8"/>
      <c r="G49" s="8"/>
      <c r="H49" s="5"/>
      <c r="I49" s="3"/>
      <c r="J49" s="3"/>
      <c r="K49" s="3"/>
      <c r="L49" s="6"/>
      <c r="M49" s="29" t="e">
        <f>IF(D49=品目ﾃﾞｰﾀ!$B$5,"枚",IF(D49=品目ﾃﾞｰﾀ!$B$7,"枚",IF(D49="","","本")))</f>
        <v>#N/A</v>
      </c>
      <c r="N49" s="32" t="e">
        <f t="shared" si="0"/>
        <v>#N/A</v>
      </c>
      <c r="O49" s="33" t="e">
        <f t="shared" si="1"/>
        <v>#N/A</v>
      </c>
      <c r="P49" s="10"/>
      <c r="Q49" s="79"/>
      <c r="S49" s="62"/>
      <c r="T49" s="62"/>
      <c r="U49" s="62"/>
      <c r="V49" s="62"/>
      <c r="W49" s="62"/>
    </row>
    <row r="50" spans="1:23" s="66" customFormat="1" ht="20.25" hidden="1" customHeight="1">
      <c r="A50" s="62"/>
      <c r="B50" s="76">
        <v>36</v>
      </c>
      <c r="C50" s="7"/>
      <c r="D50" s="80" t="e">
        <f>VLOOKUP(C50,品目ﾃﾞｰﾀ!$A$2:$B$22,2)</f>
        <v>#N/A</v>
      </c>
      <c r="E50" s="3"/>
      <c r="F50" s="8"/>
      <c r="G50" s="8"/>
      <c r="H50" s="5"/>
      <c r="I50" s="3"/>
      <c r="J50" s="3"/>
      <c r="K50" s="3"/>
      <c r="L50" s="6"/>
      <c r="M50" s="29" t="e">
        <f>IF(D50=品目ﾃﾞｰﾀ!$B$5,"枚",IF(D50=品目ﾃﾞｰﾀ!$B$7,"枚",IF(D50="","","本")))</f>
        <v>#N/A</v>
      </c>
      <c r="N50" s="32" t="e">
        <f t="shared" si="0"/>
        <v>#N/A</v>
      </c>
      <c r="O50" s="33" t="e">
        <f t="shared" si="1"/>
        <v>#N/A</v>
      </c>
      <c r="P50" s="10"/>
      <c r="Q50" s="79"/>
      <c r="S50" s="62"/>
      <c r="T50" s="62"/>
      <c r="U50" s="62"/>
      <c r="V50" s="62"/>
      <c r="W50" s="62"/>
    </row>
    <row r="51" spans="1:23" s="66" customFormat="1" ht="20.25" hidden="1" customHeight="1">
      <c r="A51" s="62"/>
      <c r="B51" s="76">
        <v>37</v>
      </c>
      <c r="C51" s="7"/>
      <c r="D51" s="80" t="e">
        <f>VLOOKUP(C51,品目ﾃﾞｰﾀ!$A$2:$B$22,2)</f>
        <v>#N/A</v>
      </c>
      <c r="E51" s="3"/>
      <c r="F51" s="8"/>
      <c r="G51" s="8"/>
      <c r="H51" s="5"/>
      <c r="I51" s="3"/>
      <c r="J51" s="3"/>
      <c r="K51" s="3"/>
      <c r="L51" s="6"/>
      <c r="M51" s="29" t="e">
        <f>IF(D51=品目ﾃﾞｰﾀ!$B$5,"枚",IF(D51=品目ﾃﾞｰﾀ!$B$7,"枚",IF(D51="","","本")))</f>
        <v>#N/A</v>
      </c>
      <c r="N51" s="32" t="e">
        <f t="shared" si="0"/>
        <v>#N/A</v>
      </c>
      <c r="O51" s="33" t="e">
        <f t="shared" si="1"/>
        <v>#N/A</v>
      </c>
      <c r="P51" s="10"/>
      <c r="Q51" s="79"/>
      <c r="S51" s="62"/>
      <c r="T51" s="62"/>
      <c r="U51" s="62"/>
      <c r="V51" s="62"/>
      <c r="W51" s="62"/>
    </row>
    <row r="52" spans="1:23" s="66" customFormat="1" ht="20.25" hidden="1" customHeight="1">
      <c r="A52" s="62"/>
      <c r="B52" s="76">
        <v>38</v>
      </c>
      <c r="C52" s="7"/>
      <c r="D52" s="80" t="e">
        <f>VLOOKUP(C52,品目ﾃﾞｰﾀ!$A$2:$B$22,2)</f>
        <v>#N/A</v>
      </c>
      <c r="E52" s="3"/>
      <c r="F52" s="8"/>
      <c r="G52" s="8"/>
      <c r="H52" s="5"/>
      <c r="I52" s="3"/>
      <c r="J52" s="3"/>
      <c r="K52" s="3"/>
      <c r="L52" s="6"/>
      <c r="M52" s="29" t="e">
        <f>IF(D52=品目ﾃﾞｰﾀ!$B$5,"枚",IF(D52=品目ﾃﾞｰﾀ!$B$7,"枚",IF(D52="","","本")))</f>
        <v>#N/A</v>
      </c>
      <c r="N52" s="32" t="e">
        <f t="shared" si="0"/>
        <v>#N/A</v>
      </c>
      <c r="O52" s="33" t="e">
        <f t="shared" si="1"/>
        <v>#N/A</v>
      </c>
      <c r="P52" s="10"/>
      <c r="Q52" s="79"/>
      <c r="S52" s="62"/>
      <c r="T52" s="62"/>
      <c r="U52" s="62"/>
      <c r="V52" s="62"/>
      <c r="W52" s="62"/>
    </row>
    <row r="53" spans="1:23" s="66" customFormat="1" ht="20.25" hidden="1" customHeight="1">
      <c r="A53" s="62"/>
      <c r="B53" s="76">
        <v>39</v>
      </c>
      <c r="C53" s="7"/>
      <c r="D53" s="80" t="e">
        <f>VLOOKUP(C53,品目ﾃﾞｰﾀ!$A$2:$B$22,2)</f>
        <v>#N/A</v>
      </c>
      <c r="E53" s="3"/>
      <c r="F53" s="8"/>
      <c r="G53" s="8"/>
      <c r="H53" s="5"/>
      <c r="I53" s="3"/>
      <c r="J53" s="3"/>
      <c r="K53" s="3"/>
      <c r="L53" s="6"/>
      <c r="M53" s="29" t="e">
        <f>IF(D53=品目ﾃﾞｰﾀ!$B$5,"枚",IF(D53=品目ﾃﾞｰﾀ!$B$7,"枚",IF(D53="","","本")))</f>
        <v>#N/A</v>
      </c>
      <c r="N53" s="32" t="e">
        <f t="shared" si="0"/>
        <v>#N/A</v>
      </c>
      <c r="O53" s="33" t="e">
        <f t="shared" si="1"/>
        <v>#N/A</v>
      </c>
      <c r="P53" s="10"/>
      <c r="Q53" s="79"/>
      <c r="S53" s="62"/>
      <c r="T53" s="62"/>
      <c r="U53" s="62"/>
      <c r="V53" s="62"/>
      <c r="W53" s="62"/>
    </row>
    <row r="54" spans="1:23" s="66" customFormat="1" ht="20.25" hidden="1" customHeight="1">
      <c r="A54" s="62"/>
      <c r="B54" s="76">
        <v>40</v>
      </c>
      <c r="C54" s="7"/>
      <c r="D54" s="80" t="e">
        <f>VLOOKUP(C54,品目ﾃﾞｰﾀ!$A$2:$B$22,2)</f>
        <v>#N/A</v>
      </c>
      <c r="E54" s="3"/>
      <c r="F54" s="8"/>
      <c r="G54" s="8"/>
      <c r="H54" s="5"/>
      <c r="I54" s="3"/>
      <c r="J54" s="3"/>
      <c r="K54" s="3"/>
      <c r="L54" s="6"/>
      <c r="M54" s="29" t="e">
        <f>IF(D54=品目ﾃﾞｰﾀ!$B$5,"枚",IF(D54=品目ﾃﾞｰﾀ!$B$7,"枚",IF(D54="","","本")))</f>
        <v>#N/A</v>
      </c>
      <c r="N54" s="32" t="e">
        <f t="shared" si="0"/>
        <v>#N/A</v>
      </c>
      <c r="O54" s="33" t="e">
        <f t="shared" si="1"/>
        <v>#N/A</v>
      </c>
      <c r="P54" s="10"/>
      <c r="Q54" s="79"/>
      <c r="S54" s="62"/>
      <c r="T54" s="62"/>
      <c r="U54" s="62"/>
      <c r="V54" s="62"/>
      <c r="W54" s="62"/>
    </row>
    <row r="55" spans="1:23" s="66" customFormat="1" ht="20.25" hidden="1" customHeight="1">
      <c r="A55" s="62"/>
      <c r="B55" s="76">
        <v>41</v>
      </c>
      <c r="C55" s="7"/>
      <c r="D55" s="80" t="e">
        <f>VLOOKUP(C55,品目ﾃﾞｰﾀ!$A$2:$B$22,2)</f>
        <v>#N/A</v>
      </c>
      <c r="E55" s="3"/>
      <c r="F55" s="8"/>
      <c r="G55" s="8"/>
      <c r="H55" s="5"/>
      <c r="I55" s="3"/>
      <c r="J55" s="3"/>
      <c r="K55" s="3"/>
      <c r="L55" s="6"/>
      <c r="M55" s="29" t="e">
        <f>IF(D55=品目ﾃﾞｰﾀ!$B$5,"枚",IF(D55=品目ﾃﾞｰﾀ!$B$7,"枚",IF(D55="","","本")))</f>
        <v>#N/A</v>
      </c>
      <c r="N55" s="32" t="e">
        <f t="shared" si="0"/>
        <v>#N/A</v>
      </c>
      <c r="O55" s="33" t="e">
        <f t="shared" si="1"/>
        <v>#N/A</v>
      </c>
      <c r="P55" s="10"/>
      <c r="Q55" s="79"/>
      <c r="S55" s="62"/>
      <c r="T55" s="62"/>
      <c r="U55" s="62"/>
      <c r="V55" s="62"/>
      <c r="W55" s="62"/>
    </row>
    <row r="56" spans="1:23" s="66" customFormat="1" ht="20.25" hidden="1" customHeight="1">
      <c r="A56" s="62"/>
      <c r="B56" s="76">
        <v>42</v>
      </c>
      <c r="C56" s="7"/>
      <c r="D56" s="80" t="e">
        <f>VLOOKUP(C56,品目ﾃﾞｰﾀ!$A$2:$B$22,2)</f>
        <v>#N/A</v>
      </c>
      <c r="E56" s="3"/>
      <c r="F56" s="8"/>
      <c r="G56" s="8"/>
      <c r="H56" s="5"/>
      <c r="I56" s="3"/>
      <c r="J56" s="3"/>
      <c r="K56" s="3"/>
      <c r="L56" s="6"/>
      <c r="M56" s="29" t="e">
        <f>IF(D56=品目ﾃﾞｰﾀ!$B$5,"枚",IF(D56=品目ﾃﾞｰﾀ!$B$7,"枚",IF(D56="","","本")))</f>
        <v>#N/A</v>
      </c>
      <c r="N56" s="32" t="e">
        <f>IF(D56="Ⅳ 壁板",ROUND(I56*K56/1000000,4)*L56,IF(D56="Ⅵ フローリング",ROUND(I56*K56/1000000,4)*L56,ROUND(I56*J56*K56/1000000000,4)*L56))</f>
        <v>#N/A</v>
      </c>
      <c r="O56" s="33" t="e">
        <f t="shared" si="1"/>
        <v>#N/A</v>
      </c>
      <c r="P56" s="10"/>
      <c r="Q56" s="79"/>
      <c r="S56" s="62"/>
      <c r="T56" s="62"/>
      <c r="U56" s="62"/>
      <c r="V56" s="62"/>
      <c r="W56" s="62"/>
    </row>
    <row r="57" spans="1:23" s="66" customFormat="1" ht="20.25" hidden="1" customHeight="1">
      <c r="A57" s="62"/>
      <c r="B57" s="76">
        <v>43</v>
      </c>
      <c r="C57" s="7"/>
      <c r="D57" s="80" t="e">
        <f>VLOOKUP(C57,品目ﾃﾞｰﾀ!$A$2:$B$22,2)</f>
        <v>#N/A</v>
      </c>
      <c r="E57" s="3"/>
      <c r="F57" s="8"/>
      <c r="G57" s="8"/>
      <c r="H57" s="5"/>
      <c r="I57" s="3"/>
      <c r="J57" s="3"/>
      <c r="K57" s="3"/>
      <c r="L57" s="6"/>
      <c r="M57" s="29" t="e">
        <f>IF(D57=品目ﾃﾞｰﾀ!$B$5,"枚",IF(D57=品目ﾃﾞｰﾀ!$B$7,"枚",IF(D57="","","本")))</f>
        <v>#N/A</v>
      </c>
      <c r="N57" s="32" t="e">
        <f t="shared" si="0"/>
        <v>#N/A</v>
      </c>
      <c r="O57" s="33" t="e">
        <f t="shared" si="1"/>
        <v>#N/A</v>
      </c>
      <c r="P57" s="10"/>
      <c r="Q57" s="79"/>
      <c r="S57" s="62"/>
      <c r="T57" s="62"/>
      <c r="U57" s="62"/>
      <c r="V57" s="62"/>
      <c r="W57" s="62"/>
    </row>
    <row r="58" spans="1:23" s="66" customFormat="1" ht="20.25" hidden="1" customHeight="1">
      <c r="A58" s="62"/>
      <c r="B58" s="76">
        <v>44</v>
      </c>
      <c r="C58" s="7"/>
      <c r="D58" s="80" t="e">
        <f>VLOOKUP(C58,品目ﾃﾞｰﾀ!$A$2:$B$22,2)</f>
        <v>#N/A</v>
      </c>
      <c r="E58" s="3"/>
      <c r="F58" s="8"/>
      <c r="G58" s="8"/>
      <c r="H58" s="5"/>
      <c r="I58" s="3"/>
      <c r="J58" s="3"/>
      <c r="K58" s="3"/>
      <c r="L58" s="6"/>
      <c r="M58" s="29" t="e">
        <f>IF(D58=品目ﾃﾞｰﾀ!$B$5,"枚",IF(D58=品目ﾃﾞｰﾀ!$B$7,"枚",IF(D58="","","本")))</f>
        <v>#N/A</v>
      </c>
      <c r="N58" s="32" t="e">
        <f t="shared" si="0"/>
        <v>#N/A</v>
      </c>
      <c r="O58" s="33" t="e">
        <f t="shared" si="1"/>
        <v>#N/A</v>
      </c>
      <c r="P58" s="10"/>
      <c r="Q58" s="79"/>
      <c r="S58" s="62"/>
      <c r="T58" s="62"/>
      <c r="U58" s="62"/>
      <c r="V58" s="62"/>
      <c r="W58" s="62"/>
    </row>
    <row r="59" spans="1:23" s="66" customFormat="1" ht="20.25" hidden="1" customHeight="1">
      <c r="A59" s="62"/>
      <c r="B59" s="76">
        <v>45</v>
      </c>
      <c r="C59" s="7"/>
      <c r="D59" s="80" t="e">
        <f>VLOOKUP(C59,品目ﾃﾞｰﾀ!$A$2:$B$22,2)</f>
        <v>#N/A</v>
      </c>
      <c r="E59" s="3"/>
      <c r="F59" s="9"/>
      <c r="G59" s="9"/>
      <c r="H59" s="5"/>
      <c r="I59" s="3"/>
      <c r="J59" s="3"/>
      <c r="K59" s="3"/>
      <c r="L59" s="6"/>
      <c r="M59" s="34" t="e">
        <f>IF(D59=品目ﾃﾞｰﾀ!$B$5,"枚",IF(D59=品目ﾃﾞｰﾀ!$B$7,"枚",IF(D59="","","本")))</f>
        <v>#N/A</v>
      </c>
      <c r="N59" s="32" t="e">
        <f t="shared" si="0"/>
        <v>#N/A</v>
      </c>
      <c r="O59" s="33" t="e">
        <f t="shared" si="1"/>
        <v>#N/A</v>
      </c>
      <c r="P59" s="10"/>
      <c r="Q59" s="79"/>
      <c r="S59" s="62"/>
      <c r="T59" s="62"/>
      <c r="U59" s="62"/>
      <c r="V59" s="62"/>
      <c r="W59" s="62"/>
    </row>
    <row r="60" spans="1:23" s="66" customFormat="1" ht="20.25" hidden="1" customHeight="1">
      <c r="A60" s="62"/>
      <c r="B60" s="76">
        <v>46</v>
      </c>
      <c r="C60" s="7"/>
      <c r="D60" s="80" t="e">
        <f>VLOOKUP(C60,品目ﾃﾞｰﾀ!$A$2:$B$22,2)</f>
        <v>#N/A</v>
      </c>
      <c r="E60" s="3"/>
      <c r="F60" s="3"/>
      <c r="G60" s="3"/>
      <c r="H60" s="5"/>
      <c r="I60" s="3"/>
      <c r="J60" s="3"/>
      <c r="K60" s="3"/>
      <c r="L60" s="6"/>
      <c r="M60" s="29" t="e">
        <f>IF(D60=品目ﾃﾞｰﾀ!$B$5,"枚",IF(D60=品目ﾃﾞｰﾀ!$B$7,"枚",IF(D60="","","本")))</f>
        <v>#N/A</v>
      </c>
      <c r="N60" s="32" t="e">
        <f t="shared" si="0"/>
        <v>#N/A</v>
      </c>
      <c r="O60" s="33" t="e">
        <f t="shared" si="1"/>
        <v>#N/A</v>
      </c>
      <c r="P60" s="10"/>
      <c r="Q60" s="79"/>
      <c r="S60" s="62"/>
      <c r="T60" s="62"/>
      <c r="U60" s="62"/>
      <c r="V60" s="62"/>
      <c r="W60" s="62"/>
    </row>
    <row r="61" spans="1:23" s="66" customFormat="1" ht="20.25" hidden="1" customHeight="1">
      <c r="A61" s="62"/>
      <c r="B61" s="76">
        <v>47</v>
      </c>
      <c r="C61" s="7"/>
      <c r="D61" s="80" t="e">
        <f>VLOOKUP(C61,品目ﾃﾞｰﾀ!$A$2:$B$22,2)</f>
        <v>#N/A</v>
      </c>
      <c r="E61" s="3"/>
      <c r="F61" s="3"/>
      <c r="G61" s="3"/>
      <c r="H61" s="5"/>
      <c r="I61" s="3"/>
      <c r="J61" s="3"/>
      <c r="K61" s="3"/>
      <c r="L61" s="6"/>
      <c r="M61" s="29" t="e">
        <f>IF(D61=品目ﾃﾞｰﾀ!$B$5,"枚",IF(D61=品目ﾃﾞｰﾀ!$B$7,"枚",IF(D61="","","本")))</f>
        <v>#N/A</v>
      </c>
      <c r="N61" s="32" t="e">
        <f t="shared" si="0"/>
        <v>#N/A</v>
      </c>
      <c r="O61" s="33" t="e">
        <f t="shared" si="1"/>
        <v>#N/A</v>
      </c>
      <c r="P61" s="10"/>
      <c r="Q61" s="79"/>
      <c r="S61" s="62"/>
      <c r="T61" s="62"/>
      <c r="U61" s="62"/>
      <c r="V61" s="62"/>
      <c r="W61" s="62"/>
    </row>
    <row r="62" spans="1:23" s="66" customFormat="1" ht="20.25" hidden="1" customHeight="1">
      <c r="A62" s="62"/>
      <c r="B62" s="76">
        <v>48</v>
      </c>
      <c r="C62" s="7"/>
      <c r="D62" s="80" t="e">
        <f>VLOOKUP(C62,品目ﾃﾞｰﾀ!$A$2:$B$22,2)</f>
        <v>#N/A</v>
      </c>
      <c r="E62" s="3"/>
      <c r="F62" s="3"/>
      <c r="G62" s="3"/>
      <c r="H62" s="5"/>
      <c r="I62" s="3"/>
      <c r="J62" s="3"/>
      <c r="K62" s="3"/>
      <c r="L62" s="6"/>
      <c r="M62" s="29" t="e">
        <f>IF(D62=品目ﾃﾞｰﾀ!$B$5,"枚",IF(D62=品目ﾃﾞｰﾀ!$B$7,"枚",IF(D62="","","本")))</f>
        <v>#N/A</v>
      </c>
      <c r="N62" s="32" t="e">
        <f t="shared" si="0"/>
        <v>#N/A</v>
      </c>
      <c r="O62" s="33" t="e">
        <f t="shared" si="1"/>
        <v>#N/A</v>
      </c>
      <c r="P62" s="10"/>
      <c r="Q62" s="79"/>
      <c r="S62" s="62"/>
      <c r="T62" s="62"/>
      <c r="U62" s="62"/>
      <c r="V62" s="62"/>
      <c r="W62" s="62"/>
    </row>
    <row r="63" spans="1:23" s="66" customFormat="1" ht="20.25" hidden="1" customHeight="1">
      <c r="A63" s="62"/>
      <c r="B63" s="76">
        <v>49</v>
      </c>
      <c r="C63" s="7"/>
      <c r="D63" s="80" t="e">
        <f>VLOOKUP(C63,品目ﾃﾞｰﾀ!$A$2:$B$22,2)</f>
        <v>#N/A</v>
      </c>
      <c r="E63" s="3"/>
      <c r="F63" s="3"/>
      <c r="G63" s="3"/>
      <c r="H63" s="5"/>
      <c r="I63" s="3"/>
      <c r="J63" s="3"/>
      <c r="K63" s="3"/>
      <c r="L63" s="6"/>
      <c r="M63" s="29" t="e">
        <f>IF(D63=品目ﾃﾞｰﾀ!$B$5,"枚",IF(D63=品目ﾃﾞｰﾀ!$B$7,"枚",IF(D63="","","本")))</f>
        <v>#N/A</v>
      </c>
      <c r="N63" s="32" t="e">
        <f t="shared" si="0"/>
        <v>#N/A</v>
      </c>
      <c r="O63" s="33" t="e">
        <f t="shared" si="1"/>
        <v>#N/A</v>
      </c>
      <c r="P63" s="10"/>
      <c r="Q63" s="79"/>
      <c r="S63" s="62"/>
      <c r="T63" s="62"/>
      <c r="U63" s="62"/>
      <c r="V63" s="62"/>
      <c r="W63" s="62"/>
    </row>
    <row r="64" spans="1:23" s="66" customFormat="1" ht="20.25" hidden="1" customHeight="1">
      <c r="A64" s="62"/>
      <c r="B64" s="76">
        <v>50</v>
      </c>
      <c r="C64" s="7"/>
      <c r="D64" s="10" t="e">
        <f>VLOOKUP(C64,品目ﾃﾞｰﾀ!$A$2:$B$22,2)</f>
        <v>#N/A</v>
      </c>
      <c r="E64" s="3"/>
      <c r="F64" s="3"/>
      <c r="G64" s="3"/>
      <c r="H64" s="11"/>
      <c r="I64" s="3"/>
      <c r="J64" s="3"/>
      <c r="K64" s="3"/>
      <c r="L64" s="6"/>
      <c r="M64" s="29" t="e">
        <f>IF(D64=品目ﾃﾞｰﾀ!$B$5,"枚",IF(D64=品目ﾃﾞｰﾀ!$B$7,"枚",IF(D64="","","本")))</f>
        <v>#N/A</v>
      </c>
      <c r="N64" s="32" t="e">
        <f t="shared" si="0"/>
        <v>#N/A</v>
      </c>
      <c r="O64" s="33" t="e">
        <f t="shared" si="1"/>
        <v>#N/A</v>
      </c>
      <c r="P64" s="10"/>
      <c r="Q64" s="79"/>
      <c r="S64" s="62"/>
      <c r="T64" s="62"/>
      <c r="U64" s="62"/>
      <c r="V64" s="62"/>
      <c r="W64" s="62"/>
    </row>
    <row r="65" spans="1:23" s="66" customFormat="1" ht="20.25" hidden="1" customHeight="1">
      <c r="A65" s="62"/>
      <c r="B65" s="76">
        <v>51</v>
      </c>
      <c r="C65" s="7"/>
      <c r="D65" s="10" t="e">
        <f>VLOOKUP(C65,品目ﾃﾞｰﾀ!$A$2:$B$22,2)</f>
        <v>#N/A</v>
      </c>
      <c r="E65" s="3"/>
      <c r="F65" s="3"/>
      <c r="G65" s="3"/>
      <c r="H65" s="11"/>
      <c r="I65" s="3"/>
      <c r="J65" s="3"/>
      <c r="K65" s="3"/>
      <c r="L65" s="6"/>
      <c r="M65" s="29" t="e">
        <f>IF(D65=品目ﾃﾞｰﾀ!$B$5,"枚",IF(D65=品目ﾃﾞｰﾀ!$B$7,"枚",IF(D65="","","本")))</f>
        <v>#N/A</v>
      </c>
      <c r="N65" s="32" t="e">
        <f t="shared" si="0"/>
        <v>#N/A</v>
      </c>
      <c r="O65" s="33" t="e">
        <f t="shared" si="1"/>
        <v>#N/A</v>
      </c>
      <c r="P65" s="10"/>
      <c r="Q65" s="79"/>
      <c r="S65" s="62"/>
      <c r="T65" s="62"/>
      <c r="U65" s="62"/>
      <c r="V65" s="62"/>
      <c r="W65" s="62"/>
    </row>
    <row r="66" spans="1:23" s="66" customFormat="1" ht="20.25" hidden="1" customHeight="1">
      <c r="A66" s="62"/>
      <c r="B66" s="76">
        <v>52</v>
      </c>
      <c r="C66" s="7"/>
      <c r="D66" s="10" t="e">
        <f>VLOOKUP(C66,品目ﾃﾞｰﾀ!$A$2:$B$22,2)</f>
        <v>#N/A</v>
      </c>
      <c r="E66" s="3"/>
      <c r="F66" s="3"/>
      <c r="G66" s="3"/>
      <c r="H66" s="11"/>
      <c r="I66" s="3"/>
      <c r="J66" s="3"/>
      <c r="K66" s="3"/>
      <c r="L66" s="6"/>
      <c r="M66" s="29" t="e">
        <f>IF(D66=品目ﾃﾞｰﾀ!$B$5,"枚",IF(D66=品目ﾃﾞｰﾀ!$B$7,"枚",IF(D66="","","本")))</f>
        <v>#N/A</v>
      </c>
      <c r="N66" s="32" t="e">
        <f t="shared" si="0"/>
        <v>#N/A</v>
      </c>
      <c r="O66" s="33" t="e">
        <f t="shared" si="1"/>
        <v>#N/A</v>
      </c>
      <c r="P66" s="10"/>
      <c r="Q66" s="79"/>
      <c r="S66" s="62"/>
      <c r="T66" s="62"/>
      <c r="U66" s="62"/>
      <c r="V66" s="62"/>
      <c r="W66" s="62"/>
    </row>
    <row r="67" spans="1:23" s="66" customFormat="1" ht="20.25" hidden="1" customHeight="1">
      <c r="A67" s="62"/>
      <c r="B67" s="76">
        <v>53</v>
      </c>
      <c r="C67" s="7"/>
      <c r="D67" s="10" t="e">
        <f>VLOOKUP(C67,品目ﾃﾞｰﾀ!$A$2:$B$22,2)</f>
        <v>#N/A</v>
      </c>
      <c r="E67" s="3"/>
      <c r="F67" s="3"/>
      <c r="G67" s="3"/>
      <c r="H67" s="11"/>
      <c r="I67" s="3"/>
      <c r="J67" s="3"/>
      <c r="K67" s="3"/>
      <c r="L67" s="6"/>
      <c r="M67" s="29" t="e">
        <f>IF(D67=品目ﾃﾞｰﾀ!$B$5,"枚",IF(D67=品目ﾃﾞｰﾀ!$B$7,"枚",IF(D67="","","本")))</f>
        <v>#N/A</v>
      </c>
      <c r="N67" s="32" t="e">
        <f t="shared" si="0"/>
        <v>#N/A</v>
      </c>
      <c r="O67" s="33" t="e">
        <f t="shared" si="1"/>
        <v>#N/A</v>
      </c>
      <c r="P67" s="10"/>
      <c r="Q67" s="79"/>
      <c r="S67" s="62"/>
      <c r="T67" s="62"/>
      <c r="U67" s="62"/>
      <c r="V67" s="62"/>
      <c r="W67" s="62"/>
    </row>
    <row r="68" spans="1:23" s="66" customFormat="1" ht="20.25" hidden="1" customHeight="1">
      <c r="A68" s="62"/>
      <c r="B68" s="76">
        <v>54</v>
      </c>
      <c r="C68" s="7"/>
      <c r="D68" s="10" t="e">
        <f>VLOOKUP(C68,品目ﾃﾞｰﾀ!$A$2:$B$22,2)</f>
        <v>#N/A</v>
      </c>
      <c r="E68" s="3"/>
      <c r="F68" s="3"/>
      <c r="G68" s="3"/>
      <c r="H68" s="11"/>
      <c r="I68" s="3"/>
      <c r="J68" s="3"/>
      <c r="K68" s="3"/>
      <c r="L68" s="6"/>
      <c r="M68" s="29" t="e">
        <f>IF(D68=品目ﾃﾞｰﾀ!$B$5,"枚",IF(D68=品目ﾃﾞｰﾀ!$B$7,"枚",IF(D68="","","本")))</f>
        <v>#N/A</v>
      </c>
      <c r="N68" s="32" t="e">
        <f t="shared" si="0"/>
        <v>#N/A</v>
      </c>
      <c r="O68" s="33" t="e">
        <f t="shared" si="1"/>
        <v>#N/A</v>
      </c>
      <c r="P68" s="10"/>
      <c r="Q68" s="79"/>
      <c r="S68" s="62"/>
      <c r="T68" s="62"/>
      <c r="U68" s="62"/>
      <c r="V68" s="62"/>
      <c r="W68" s="62"/>
    </row>
    <row r="69" spans="1:23" s="66" customFormat="1" ht="20.25" hidden="1" customHeight="1">
      <c r="A69" s="62"/>
      <c r="B69" s="76">
        <v>55</v>
      </c>
      <c r="C69" s="7"/>
      <c r="D69" s="10" t="e">
        <f>VLOOKUP(C69,品目ﾃﾞｰﾀ!$A$2:$B$22,2)</f>
        <v>#N/A</v>
      </c>
      <c r="E69" s="3"/>
      <c r="F69" s="3"/>
      <c r="G69" s="3"/>
      <c r="H69" s="11"/>
      <c r="I69" s="3"/>
      <c r="J69" s="3"/>
      <c r="K69" s="3"/>
      <c r="L69" s="6"/>
      <c r="M69" s="29" t="e">
        <f>IF(D69=品目ﾃﾞｰﾀ!$B$5,"枚",IF(D69=品目ﾃﾞｰﾀ!$B$7,"枚",IF(D69="","","本")))</f>
        <v>#N/A</v>
      </c>
      <c r="N69" s="32" t="e">
        <f t="shared" si="0"/>
        <v>#N/A</v>
      </c>
      <c r="O69" s="33" t="e">
        <f t="shared" si="1"/>
        <v>#N/A</v>
      </c>
      <c r="P69" s="10"/>
      <c r="Q69" s="79"/>
      <c r="S69" s="62"/>
      <c r="T69" s="62"/>
      <c r="U69" s="62"/>
      <c r="V69" s="62"/>
      <c r="W69" s="62"/>
    </row>
    <row r="70" spans="1:23" s="66" customFormat="1" ht="20.25" hidden="1" customHeight="1">
      <c r="A70" s="62"/>
      <c r="B70" s="76">
        <v>56</v>
      </c>
      <c r="C70" s="7"/>
      <c r="D70" s="10" t="e">
        <f>VLOOKUP(C70,品目ﾃﾞｰﾀ!$A$2:$B$22,2)</f>
        <v>#N/A</v>
      </c>
      <c r="E70" s="3"/>
      <c r="F70" s="3"/>
      <c r="G70" s="3"/>
      <c r="H70" s="11"/>
      <c r="I70" s="3"/>
      <c r="J70" s="3"/>
      <c r="K70" s="3"/>
      <c r="L70" s="6"/>
      <c r="M70" s="29" t="e">
        <f>IF(D70=品目ﾃﾞｰﾀ!$B$5,"枚",IF(D70=品目ﾃﾞｰﾀ!$B$7,"枚",IF(D70="","","本")))</f>
        <v>#N/A</v>
      </c>
      <c r="N70" s="32" t="e">
        <f t="shared" si="0"/>
        <v>#N/A</v>
      </c>
      <c r="O70" s="33" t="e">
        <f t="shared" si="1"/>
        <v>#N/A</v>
      </c>
      <c r="P70" s="10"/>
      <c r="Q70" s="79"/>
      <c r="S70" s="62"/>
      <c r="T70" s="62"/>
      <c r="U70" s="62"/>
      <c r="V70" s="62"/>
      <c r="W70" s="62"/>
    </row>
    <row r="71" spans="1:23" s="66" customFormat="1" ht="20.25" hidden="1" customHeight="1">
      <c r="A71" s="62"/>
      <c r="B71" s="76">
        <v>57</v>
      </c>
      <c r="C71" s="7"/>
      <c r="D71" s="10" t="e">
        <f>VLOOKUP(C71,品目ﾃﾞｰﾀ!$A$2:$B$22,2)</f>
        <v>#N/A</v>
      </c>
      <c r="E71" s="3"/>
      <c r="F71" s="3"/>
      <c r="G71" s="3"/>
      <c r="H71" s="11"/>
      <c r="I71" s="3"/>
      <c r="J71" s="3"/>
      <c r="K71" s="3"/>
      <c r="L71" s="6"/>
      <c r="M71" s="29" t="e">
        <f>IF(D71=品目ﾃﾞｰﾀ!$B$5,"枚",IF(D71=品目ﾃﾞｰﾀ!$B$7,"枚",IF(D71="","","本")))</f>
        <v>#N/A</v>
      </c>
      <c r="N71" s="32" t="e">
        <f t="shared" si="0"/>
        <v>#N/A</v>
      </c>
      <c r="O71" s="33" t="e">
        <f t="shared" si="1"/>
        <v>#N/A</v>
      </c>
      <c r="P71" s="10"/>
      <c r="Q71" s="79"/>
      <c r="S71" s="62"/>
      <c r="T71" s="62"/>
      <c r="U71" s="62"/>
      <c r="V71" s="62"/>
      <c r="W71" s="62"/>
    </row>
    <row r="72" spans="1:23" s="66" customFormat="1" ht="20.25" hidden="1" customHeight="1">
      <c r="A72" s="62"/>
      <c r="B72" s="76">
        <v>58</v>
      </c>
      <c r="C72" s="7"/>
      <c r="D72" s="10" t="e">
        <f>VLOOKUP(C72,品目ﾃﾞｰﾀ!$A$2:$B$22,2)</f>
        <v>#N/A</v>
      </c>
      <c r="E72" s="3"/>
      <c r="F72" s="3"/>
      <c r="G72" s="3"/>
      <c r="H72" s="11"/>
      <c r="I72" s="3"/>
      <c r="J72" s="3"/>
      <c r="K72" s="3"/>
      <c r="L72" s="6"/>
      <c r="M72" s="29" t="e">
        <f>IF(D72=品目ﾃﾞｰﾀ!$B$5,"枚",IF(D72=品目ﾃﾞｰﾀ!$B$7,"枚",IF(D72="","","本")))</f>
        <v>#N/A</v>
      </c>
      <c r="N72" s="32" t="e">
        <f t="shared" si="0"/>
        <v>#N/A</v>
      </c>
      <c r="O72" s="33" t="e">
        <f t="shared" si="1"/>
        <v>#N/A</v>
      </c>
      <c r="P72" s="10"/>
      <c r="Q72" s="79"/>
      <c r="S72" s="62"/>
      <c r="T72" s="62"/>
      <c r="U72" s="62"/>
      <c r="V72" s="62"/>
      <c r="W72" s="62"/>
    </row>
    <row r="73" spans="1:23" s="66" customFormat="1" ht="20.25" hidden="1" customHeight="1">
      <c r="A73" s="62"/>
      <c r="B73" s="76">
        <v>59</v>
      </c>
      <c r="C73" s="7"/>
      <c r="D73" s="10" t="e">
        <f>VLOOKUP(C73,品目ﾃﾞｰﾀ!$A$2:$B$22,2)</f>
        <v>#N/A</v>
      </c>
      <c r="E73" s="3"/>
      <c r="F73" s="3"/>
      <c r="G73" s="3"/>
      <c r="H73" s="11"/>
      <c r="I73" s="3"/>
      <c r="J73" s="3"/>
      <c r="K73" s="3"/>
      <c r="L73" s="6"/>
      <c r="M73" s="29" t="e">
        <f>IF(D73=品目ﾃﾞｰﾀ!$B$5,"枚",IF(D73=品目ﾃﾞｰﾀ!$B$7,"枚",IF(D73="","","本")))</f>
        <v>#N/A</v>
      </c>
      <c r="N73" s="32" t="e">
        <f t="shared" si="0"/>
        <v>#N/A</v>
      </c>
      <c r="O73" s="33" t="e">
        <f t="shared" si="1"/>
        <v>#N/A</v>
      </c>
      <c r="P73" s="10"/>
      <c r="Q73" s="79"/>
      <c r="S73" s="62"/>
      <c r="T73" s="62"/>
      <c r="U73" s="62"/>
      <c r="V73" s="62"/>
      <c r="W73" s="62"/>
    </row>
    <row r="74" spans="1:23" s="66" customFormat="1" ht="20.25" hidden="1" customHeight="1">
      <c r="A74" s="62"/>
      <c r="B74" s="76">
        <v>60</v>
      </c>
      <c r="C74" s="7"/>
      <c r="D74" s="10" t="e">
        <f>VLOOKUP(C74,品目ﾃﾞｰﾀ!$A$2:$B$22,2)</f>
        <v>#N/A</v>
      </c>
      <c r="E74" s="3"/>
      <c r="F74" s="3"/>
      <c r="G74" s="3"/>
      <c r="H74" s="11"/>
      <c r="I74" s="3"/>
      <c r="J74" s="3"/>
      <c r="K74" s="3"/>
      <c r="L74" s="6"/>
      <c r="M74" s="29" t="e">
        <f>IF(D74=品目ﾃﾞｰﾀ!$B$5,"枚",IF(D74=品目ﾃﾞｰﾀ!$B$7,"枚",IF(D74="","","本")))</f>
        <v>#N/A</v>
      </c>
      <c r="N74" s="32" t="e">
        <f t="shared" si="0"/>
        <v>#N/A</v>
      </c>
      <c r="O74" s="33" t="e">
        <f t="shared" si="1"/>
        <v>#N/A</v>
      </c>
      <c r="P74" s="10"/>
      <c r="Q74" s="79"/>
      <c r="S74" s="62"/>
      <c r="T74" s="62"/>
      <c r="U74" s="62"/>
      <c r="V74" s="62"/>
      <c r="W74" s="62"/>
    </row>
    <row r="75" spans="1:23" s="66" customFormat="1" ht="20.25" hidden="1" customHeight="1">
      <c r="A75" s="62"/>
      <c r="B75" s="76">
        <v>61</v>
      </c>
      <c r="C75" s="7"/>
      <c r="D75" s="10" t="e">
        <f>VLOOKUP(C75,品目ﾃﾞｰﾀ!$A$2:$B$22,2)</f>
        <v>#N/A</v>
      </c>
      <c r="E75" s="3"/>
      <c r="F75" s="3"/>
      <c r="G75" s="3"/>
      <c r="H75" s="11"/>
      <c r="I75" s="3"/>
      <c r="J75" s="3"/>
      <c r="K75" s="3"/>
      <c r="L75" s="6"/>
      <c r="M75" s="29" t="e">
        <f>IF(D75=品目ﾃﾞｰﾀ!$B$5,"枚",IF(D75=品目ﾃﾞｰﾀ!$B$7,"枚",IF(D75="","","本")))</f>
        <v>#N/A</v>
      </c>
      <c r="N75" s="32" t="e">
        <f t="shared" si="0"/>
        <v>#N/A</v>
      </c>
      <c r="O75" s="33" t="e">
        <f t="shared" si="1"/>
        <v>#N/A</v>
      </c>
      <c r="P75" s="10"/>
      <c r="Q75" s="79"/>
      <c r="S75" s="62"/>
      <c r="T75" s="62"/>
      <c r="U75" s="62"/>
      <c r="V75" s="62"/>
      <c r="W75" s="62"/>
    </row>
    <row r="76" spans="1:23" s="66" customFormat="1" ht="20.25" hidden="1" customHeight="1">
      <c r="A76" s="62"/>
      <c r="B76" s="76">
        <v>62</v>
      </c>
      <c r="C76" s="7"/>
      <c r="D76" s="10" t="e">
        <f>VLOOKUP(C76,品目ﾃﾞｰﾀ!$A$2:$B$22,2)</f>
        <v>#N/A</v>
      </c>
      <c r="E76" s="3"/>
      <c r="F76" s="3"/>
      <c r="G76" s="3"/>
      <c r="H76" s="11"/>
      <c r="I76" s="3"/>
      <c r="J76" s="3"/>
      <c r="K76" s="3"/>
      <c r="L76" s="6"/>
      <c r="M76" s="29" t="e">
        <f>IF(D76=品目ﾃﾞｰﾀ!$B$5,"枚",IF(D76=品目ﾃﾞｰﾀ!$B$7,"枚",IF(D76="","","本")))</f>
        <v>#N/A</v>
      </c>
      <c r="N76" s="32" t="e">
        <f t="shared" si="0"/>
        <v>#N/A</v>
      </c>
      <c r="O76" s="33" t="e">
        <f t="shared" si="1"/>
        <v>#N/A</v>
      </c>
      <c r="P76" s="10"/>
      <c r="Q76" s="79"/>
      <c r="S76" s="62"/>
      <c r="T76" s="62"/>
      <c r="U76" s="62"/>
      <c r="V76" s="62"/>
      <c r="W76" s="62"/>
    </row>
    <row r="77" spans="1:23" s="66" customFormat="1" ht="20.25" hidden="1" customHeight="1">
      <c r="A77" s="62"/>
      <c r="B77" s="76">
        <v>63</v>
      </c>
      <c r="C77" s="7"/>
      <c r="D77" s="10" t="e">
        <f>VLOOKUP(C77,品目ﾃﾞｰﾀ!$A$2:$B$22,2)</f>
        <v>#N/A</v>
      </c>
      <c r="E77" s="3"/>
      <c r="F77" s="3"/>
      <c r="G77" s="3"/>
      <c r="H77" s="11"/>
      <c r="I77" s="3"/>
      <c r="J77" s="3"/>
      <c r="K77" s="3"/>
      <c r="L77" s="6"/>
      <c r="M77" s="29" t="e">
        <f>IF(D77=品目ﾃﾞｰﾀ!$B$5,"枚",IF(D77=品目ﾃﾞｰﾀ!$B$7,"枚",IF(D77="","","本")))</f>
        <v>#N/A</v>
      </c>
      <c r="N77" s="32" t="e">
        <f t="shared" si="0"/>
        <v>#N/A</v>
      </c>
      <c r="O77" s="33" t="e">
        <f t="shared" si="1"/>
        <v>#N/A</v>
      </c>
      <c r="P77" s="10"/>
      <c r="Q77" s="79"/>
      <c r="S77" s="62"/>
      <c r="T77" s="62"/>
      <c r="U77" s="62"/>
      <c r="V77" s="62"/>
      <c r="W77" s="62"/>
    </row>
    <row r="78" spans="1:23" s="66" customFormat="1" ht="20.25" hidden="1" customHeight="1">
      <c r="A78" s="62"/>
      <c r="B78" s="76">
        <v>64</v>
      </c>
      <c r="C78" s="7"/>
      <c r="D78" s="10" t="e">
        <f>VLOOKUP(C78,品目ﾃﾞｰﾀ!$A$2:$B$22,2)</f>
        <v>#N/A</v>
      </c>
      <c r="E78" s="3"/>
      <c r="F78" s="3"/>
      <c r="G78" s="3"/>
      <c r="H78" s="11"/>
      <c r="I78" s="3"/>
      <c r="J78" s="3"/>
      <c r="K78" s="3"/>
      <c r="L78" s="6"/>
      <c r="M78" s="29" t="e">
        <f>IF(D78=品目ﾃﾞｰﾀ!$B$5,"枚",IF(D78=品目ﾃﾞｰﾀ!$B$7,"枚",IF(D78="","","本")))</f>
        <v>#N/A</v>
      </c>
      <c r="N78" s="32" t="e">
        <f t="shared" si="0"/>
        <v>#N/A</v>
      </c>
      <c r="O78" s="33" t="e">
        <f t="shared" si="1"/>
        <v>#N/A</v>
      </c>
      <c r="P78" s="10"/>
      <c r="Q78" s="79"/>
      <c r="S78" s="62"/>
      <c r="T78" s="62"/>
      <c r="U78" s="62"/>
      <c r="V78" s="62"/>
      <c r="W78" s="62"/>
    </row>
    <row r="79" spans="1:23" s="66" customFormat="1" ht="20.25" hidden="1" customHeight="1">
      <c r="A79" s="62"/>
      <c r="B79" s="76">
        <v>65</v>
      </c>
      <c r="C79" s="7"/>
      <c r="D79" s="10" t="e">
        <f>VLOOKUP(C79,品目ﾃﾞｰﾀ!$A$2:$B$22,2)</f>
        <v>#N/A</v>
      </c>
      <c r="E79" s="3"/>
      <c r="F79" s="3"/>
      <c r="G79" s="3"/>
      <c r="H79" s="11"/>
      <c r="I79" s="3"/>
      <c r="J79" s="3"/>
      <c r="K79" s="3"/>
      <c r="L79" s="6"/>
      <c r="M79" s="29" t="e">
        <f>IF(D79=品目ﾃﾞｰﾀ!$B$5,"枚",IF(D79=品目ﾃﾞｰﾀ!$B$7,"枚",IF(D79="","","本")))</f>
        <v>#N/A</v>
      </c>
      <c r="N79" s="32" t="e">
        <f t="shared" ref="N79:N142" si="2">IF(D79="Ⅳ 壁板",ROUND(I79*K79/1000000,4)*L79,IF(D79="Ⅵ フローリング",ROUND(I79*K79/1000000,4)*L79,ROUND(I79*J79*K79/1000000000,4)*L79))</f>
        <v>#N/A</v>
      </c>
      <c r="O79" s="33" t="e">
        <f t="shared" ref="O79:O142" si="3">IF(D79="Ⅳ 壁板","㎡",IF(D79="Ⅵ フローリング","㎡",IF(D79="","","㎥")))</f>
        <v>#N/A</v>
      </c>
      <c r="P79" s="10"/>
      <c r="Q79" s="79"/>
      <c r="S79" s="62"/>
      <c r="T79" s="62"/>
      <c r="U79" s="62"/>
      <c r="V79" s="62"/>
      <c r="W79" s="62"/>
    </row>
    <row r="80" spans="1:23" s="66" customFormat="1" ht="20.25" hidden="1" customHeight="1">
      <c r="A80" s="62"/>
      <c r="B80" s="76">
        <v>66</v>
      </c>
      <c r="C80" s="7"/>
      <c r="D80" s="10" t="e">
        <f>VLOOKUP(C80,品目ﾃﾞｰﾀ!$A$2:$B$22,2)</f>
        <v>#N/A</v>
      </c>
      <c r="E80" s="3"/>
      <c r="F80" s="3"/>
      <c r="G80" s="3"/>
      <c r="H80" s="11"/>
      <c r="I80" s="3"/>
      <c r="J80" s="3"/>
      <c r="K80" s="3"/>
      <c r="L80" s="6"/>
      <c r="M80" s="29" t="e">
        <f>IF(D80=品目ﾃﾞｰﾀ!$B$5,"枚",IF(D80=品目ﾃﾞｰﾀ!$B$7,"枚",IF(D80="","","本")))</f>
        <v>#N/A</v>
      </c>
      <c r="N80" s="32" t="e">
        <f t="shared" si="2"/>
        <v>#N/A</v>
      </c>
      <c r="O80" s="33" t="e">
        <f t="shared" si="3"/>
        <v>#N/A</v>
      </c>
      <c r="P80" s="10"/>
      <c r="Q80" s="79"/>
      <c r="S80" s="62"/>
      <c r="T80" s="62"/>
      <c r="U80" s="62"/>
      <c r="V80" s="62"/>
      <c r="W80" s="62"/>
    </row>
    <row r="81" spans="1:23" s="66" customFormat="1" ht="20.25" hidden="1" customHeight="1">
      <c r="A81" s="62"/>
      <c r="B81" s="76">
        <v>67</v>
      </c>
      <c r="C81" s="7"/>
      <c r="D81" s="10" t="e">
        <f>VLOOKUP(C81,品目ﾃﾞｰﾀ!$A$2:$B$22,2)</f>
        <v>#N/A</v>
      </c>
      <c r="E81" s="3"/>
      <c r="F81" s="3"/>
      <c r="G81" s="3"/>
      <c r="H81" s="11"/>
      <c r="I81" s="3"/>
      <c r="J81" s="3"/>
      <c r="K81" s="3"/>
      <c r="L81" s="6"/>
      <c r="M81" s="29" t="e">
        <f>IF(D81=品目ﾃﾞｰﾀ!$B$5,"枚",IF(D81=品目ﾃﾞｰﾀ!$B$7,"枚",IF(D81="","","本")))</f>
        <v>#N/A</v>
      </c>
      <c r="N81" s="32" t="e">
        <f t="shared" si="2"/>
        <v>#N/A</v>
      </c>
      <c r="O81" s="33" t="e">
        <f t="shared" si="3"/>
        <v>#N/A</v>
      </c>
      <c r="P81" s="10"/>
      <c r="Q81" s="79"/>
      <c r="S81" s="62"/>
      <c r="T81" s="62"/>
      <c r="U81" s="62"/>
      <c r="V81" s="62"/>
      <c r="W81" s="62"/>
    </row>
    <row r="82" spans="1:23" s="66" customFormat="1" ht="20.25" hidden="1" customHeight="1">
      <c r="A82" s="62"/>
      <c r="B82" s="76">
        <v>68</v>
      </c>
      <c r="C82" s="7"/>
      <c r="D82" s="10" t="e">
        <f>VLOOKUP(C82,品目ﾃﾞｰﾀ!$A$2:$B$22,2)</f>
        <v>#N/A</v>
      </c>
      <c r="E82" s="3"/>
      <c r="F82" s="3"/>
      <c r="G82" s="3"/>
      <c r="H82" s="11"/>
      <c r="I82" s="3"/>
      <c r="J82" s="3"/>
      <c r="K82" s="3"/>
      <c r="L82" s="6"/>
      <c r="M82" s="29" t="e">
        <f>IF(D82=品目ﾃﾞｰﾀ!$B$5,"枚",IF(D82=品目ﾃﾞｰﾀ!$B$7,"枚",IF(D82="","","本")))</f>
        <v>#N/A</v>
      </c>
      <c r="N82" s="32" t="e">
        <f t="shared" si="2"/>
        <v>#N/A</v>
      </c>
      <c r="O82" s="33" t="e">
        <f t="shared" si="3"/>
        <v>#N/A</v>
      </c>
      <c r="P82" s="10"/>
      <c r="Q82" s="79"/>
      <c r="S82" s="62"/>
      <c r="T82" s="62"/>
      <c r="U82" s="62"/>
      <c r="V82" s="62"/>
      <c r="W82" s="62"/>
    </row>
    <row r="83" spans="1:23" s="66" customFormat="1" ht="20.25" hidden="1" customHeight="1">
      <c r="A83" s="62"/>
      <c r="B83" s="76">
        <v>69</v>
      </c>
      <c r="C83" s="7"/>
      <c r="D83" s="10" t="e">
        <f>VLOOKUP(C83,品目ﾃﾞｰﾀ!$A$2:$B$22,2)</f>
        <v>#N/A</v>
      </c>
      <c r="E83" s="3"/>
      <c r="F83" s="3"/>
      <c r="G83" s="3"/>
      <c r="H83" s="11"/>
      <c r="I83" s="3"/>
      <c r="J83" s="3"/>
      <c r="K83" s="3"/>
      <c r="L83" s="6"/>
      <c r="M83" s="29" t="e">
        <f>IF(D83=品目ﾃﾞｰﾀ!$B$5,"枚",IF(D83=品目ﾃﾞｰﾀ!$B$7,"枚",IF(D83="","","本")))</f>
        <v>#N/A</v>
      </c>
      <c r="N83" s="32" t="e">
        <f t="shared" si="2"/>
        <v>#N/A</v>
      </c>
      <c r="O83" s="33" t="e">
        <f t="shared" si="3"/>
        <v>#N/A</v>
      </c>
      <c r="P83" s="10"/>
      <c r="Q83" s="79"/>
      <c r="S83" s="62"/>
      <c r="T83" s="62"/>
      <c r="U83" s="62"/>
      <c r="V83" s="62"/>
      <c r="W83" s="62"/>
    </row>
    <row r="84" spans="1:23" s="66" customFormat="1" ht="20.25" hidden="1" customHeight="1">
      <c r="A84" s="62"/>
      <c r="B84" s="76">
        <v>70</v>
      </c>
      <c r="C84" s="7"/>
      <c r="D84" s="10" t="e">
        <f>VLOOKUP(C84,品目ﾃﾞｰﾀ!$A$2:$B$22,2)</f>
        <v>#N/A</v>
      </c>
      <c r="E84" s="3"/>
      <c r="F84" s="3"/>
      <c r="G84" s="3"/>
      <c r="H84" s="11"/>
      <c r="I84" s="3"/>
      <c r="J84" s="3"/>
      <c r="K84" s="3"/>
      <c r="L84" s="6"/>
      <c r="M84" s="29" t="e">
        <f>IF(D84=品目ﾃﾞｰﾀ!$B$5,"枚",IF(D84=品目ﾃﾞｰﾀ!$B$7,"枚",IF(D84="","","本")))</f>
        <v>#N/A</v>
      </c>
      <c r="N84" s="32" t="e">
        <f t="shared" si="2"/>
        <v>#N/A</v>
      </c>
      <c r="O84" s="33" t="e">
        <f t="shared" si="3"/>
        <v>#N/A</v>
      </c>
      <c r="P84" s="10"/>
      <c r="Q84" s="79"/>
      <c r="S84" s="62"/>
      <c r="T84" s="62"/>
      <c r="U84" s="62"/>
      <c r="V84" s="62"/>
      <c r="W84" s="62"/>
    </row>
    <row r="85" spans="1:23" s="66" customFormat="1" ht="20.25" hidden="1" customHeight="1">
      <c r="A85" s="62"/>
      <c r="B85" s="76">
        <v>71</v>
      </c>
      <c r="C85" s="7"/>
      <c r="D85" s="10" t="e">
        <f>VLOOKUP(C85,品目ﾃﾞｰﾀ!$A$2:$B$22,2)</f>
        <v>#N/A</v>
      </c>
      <c r="E85" s="3"/>
      <c r="F85" s="3"/>
      <c r="G85" s="3"/>
      <c r="H85" s="11"/>
      <c r="I85" s="3"/>
      <c r="J85" s="3"/>
      <c r="K85" s="3"/>
      <c r="L85" s="6"/>
      <c r="M85" s="29" t="e">
        <f>IF(D85=品目ﾃﾞｰﾀ!$B$5,"枚",IF(D85=品目ﾃﾞｰﾀ!$B$7,"枚",IF(D85="","","本")))</f>
        <v>#N/A</v>
      </c>
      <c r="N85" s="32" t="e">
        <f t="shared" si="2"/>
        <v>#N/A</v>
      </c>
      <c r="O85" s="33" t="e">
        <f t="shared" si="3"/>
        <v>#N/A</v>
      </c>
      <c r="P85" s="10"/>
      <c r="Q85" s="79"/>
      <c r="S85" s="62"/>
      <c r="T85" s="62"/>
      <c r="U85" s="62"/>
      <c r="V85" s="62"/>
      <c r="W85" s="62"/>
    </row>
    <row r="86" spans="1:23" s="66" customFormat="1" ht="20.25" hidden="1" customHeight="1">
      <c r="A86" s="62"/>
      <c r="B86" s="76">
        <v>72</v>
      </c>
      <c r="C86" s="7"/>
      <c r="D86" s="10" t="e">
        <f>VLOOKUP(C86,品目ﾃﾞｰﾀ!$A$2:$B$22,2)</f>
        <v>#N/A</v>
      </c>
      <c r="E86" s="3"/>
      <c r="F86" s="3"/>
      <c r="G86" s="3"/>
      <c r="H86" s="11"/>
      <c r="I86" s="3"/>
      <c r="J86" s="3"/>
      <c r="K86" s="3"/>
      <c r="L86" s="6"/>
      <c r="M86" s="29" t="e">
        <f>IF(D86=品目ﾃﾞｰﾀ!$B$5,"枚",IF(D86=品目ﾃﾞｰﾀ!$B$7,"枚",IF(D86="","","本")))</f>
        <v>#N/A</v>
      </c>
      <c r="N86" s="32" t="e">
        <f t="shared" si="2"/>
        <v>#N/A</v>
      </c>
      <c r="O86" s="33" t="e">
        <f t="shared" si="3"/>
        <v>#N/A</v>
      </c>
      <c r="P86" s="10"/>
      <c r="Q86" s="79"/>
      <c r="S86" s="62"/>
      <c r="T86" s="62"/>
      <c r="U86" s="62"/>
      <c r="V86" s="62"/>
      <c r="W86" s="62"/>
    </row>
    <row r="87" spans="1:23" s="66" customFormat="1" ht="20.25" hidden="1" customHeight="1">
      <c r="A87" s="62"/>
      <c r="B87" s="76">
        <v>73</v>
      </c>
      <c r="C87" s="7"/>
      <c r="D87" s="10" t="e">
        <f>VLOOKUP(C87,品目ﾃﾞｰﾀ!$A$2:$B$22,2)</f>
        <v>#N/A</v>
      </c>
      <c r="E87" s="3"/>
      <c r="F87" s="3"/>
      <c r="G87" s="3"/>
      <c r="H87" s="11"/>
      <c r="I87" s="3"/>
      <c r="J87" s="3"/>
      <c r="K87" s="3"/>
      <c r="L87" s="6"/>
      <c r="M87" s="29" t="e">
        <f>IF(D87=品目ﾃﾞｰﾀ!$B$5,"枚",IF(D87=品目ﾃﾞｰﾀ!$B$7,"枚",IF(D87="","","本")))</f>
        <v>#N/A</v>
      </c>
      <c r="N87" s="32" t="e">
        <f t="shared" si="2"/>
        <v>#N/A</v>
      </c>
      <c r="O87" s="33" t="e">
        <f t="shared" si="3"/>
        <v>#N/A</v>
      </c>
      <c r="P87" s="10"/>
      <c r="Q87" s="79"/>
      <c r="S87" s="62"/>
      <c r="T87" s="62"/>
      <c r="U87" s="62"/>
      <c r="V87" s="62"/>
      <c r="W87" s="62"/>
    </row>
    <row r="88" spans="1:23" s="66" customFormat="1" ht="20.25" hidden="1" customHeight="1">
      <c r="A88" s="62"/>
      <c r="B88" s="76">
        <v>74</v>
      </c>
      <c r="C88" s="7"/>
      <c r="D88" s="10" t="e">
        <f>VLOOKUP(C88,品目ﾃﾞｰﾀ!$A$2:$B$22,2)</f>
        <v>#N/A</v>
      </c>
      <c r="E88" s="3"/>
      <c r="F88" s="3"/>
      <c r="G88" s="3"/>
      <c r="H88" s="11"/>
      <c r="I88" s="3"/>
      <c r="J88" s="3"/>
      <c r="K88" s="3"/>
      <c r="L88" s="6"/>
      <c r="M88" s="29" t="e">
        <f>IF(D88=品目ﾃﾞｰﾀ!$B$5,"枚",IF(D88=品目ﾃﾞｰﾀ!$B$7,"枚",IF(D88="","","本")))</f>
        <v>#N/A</v>
      </c>
      <c r="N88" s="32" t="e">
        <f t="shared" si="2"/>
        <v>#N/A</v>
      </c>
      <c r="O88" s="33" t="e">
        <f t="shared" si="3"/>
        <v>#N/A</v>
      </c>
      <c r="P88" s="10"/>
      <c r="Q88" s="79"/>
      <c r="S88" s="62"/>
      <c r="T88" s="62"/>
      <c r="U88" s="62"/>
      <c r="V88" s="62"/>
      <c r="W88" s="62"/>
    </row>
    <row r="89" spans="1:23" s="66" customFormat="1" ht="20.25" hidden="1" customHeight="1">
      <c r="A89" s="62"/>
      <c r="B89" s="76">
        <v>75</v>
      </c>
      <c r="C89" s="7"/>
      <c r="D89" s="10" t="e">
        <f>VLOOKUP(C89,品目ﾃﾞｰﾀ!$A$2:$B$22,2)</f>
        <v>#N/A</v>
      </c>
      <c r="E89" s="3"/>
      <c r="F89" s="3"/>
      <c r="G89" s="3"/>
      <c r="H89" s="11"/>
      <c r="I89" s="3"/>
      <c r="J89" s="3"/>
      <c r="K89" s="3"/>
      <c r="L89" s="6"/>
      <c r="M89" s="29" t="e">
        <f>IF(D89=品目ﾃﾞｰﾀ!$B$5,"枚",IF(D89=品目ﾃﾞｰﾀ!$B$7,"枚",IF(D89="","","本")))</f>
        <v>#N/A</v>
      </c>
      <c r="N89" s="32" t="e">
        <f t="shared" si="2"/>
        <v>#N/A</v>
      </c>
      <c r="O89" s="33" t="e">
        <f t="shared" si="3"/>
        <v>#N/A</v>
      </c>
      <c r="P89" s="10"/>
      <c r="Q89" s="79"/>
      <c r="S89" s="62"/>
      <c r="T89" s="62"/>
      <c r="U89" s="62"/>
      <c r="V89" s="62"/>
      <c r="W89" s="62"/>
    </row>
    <row r="90" spans="1:23" s="66" customFormat="1" ht="20.25" hidden="1" customHeight="1">
      <c r="A90" s="62"/>
      <c r="B90" s="76">
        <v>76</v>
      </c>
      <c r="C90" s="7"/>
      <c r="D90" s="10" t="e">
        <f>VLOOKUP(C90,品目ﾃﾞｰﾀ!$A$2:$B$22,2)</f>
        <v>#N/A</v>
      </c>
      <c r="E90" s="3"/>
      <c r="F90" s="3"/>
      <c r="G90" s="3"/>
      <c r="H90" s="11"/>
      <c r="I90" s="3"/>
      <c r="J90" s="3"/>
      <c r="K90" s="3"/>
      <c r="L90" s="6"/>
      <c r="M90" s="29" t="e">
        <f>IF(D90=品目ﾃﾞｰﾀ!$B$5,"枚",IF(D90=品目ﾃﾞｰﾀ!$B$7,"枚",IF(D90="","","本")))</f>
        <v>#N/A</v>
      </c>
      <c r="N90" s="32" t="e">
        <f t="shared" si="2"/>
        <v>#N/A</v>
      </c>
      <c r="O90" s="33" t="e">
        <f t="shared" si="3"/>
        <v>#N/A</v>
      </c>
      <c r="P90" s="10"/>
      <c r="Q90" s="79"/>
      <c r="S90" s="62"/>
      <c r="T90" s="62"/>
      <c r="U90" s="62"/>
      <c r="V90" s="62"/>
      <c r="W90" s="62"/>
    </row>
    <row r="91" spans="1:23" s="66" customFormat="1" ht="20.25" hidden="1" customHeight="1">
      <c r="A91" s="62"/>
      <c r="B91" s="76">
        <v>77</v>
      </c>
      <c r="C91" s="7"/>
      <c r="D91" s="10" t="e">
        <f>VLOOKUP(C91,品目ﾃﾞｰﾀ!$A$2:$B$22,2)</f>
        <v>#N/A</v>
      </c>
      <c r="E91" s="3"/>
      <c r="F91" s="3"/>
      <c r="G91" s="3"/>
      <c r="H91" s="11"/>
      <c r="I91" s="3"/>
      <c r="J91" s="3"/>
      <c r="K91" s="3"/>
      <c r="L91" s="6"/>
      <c r="M91" s="29" t="e">
        <f>IF(D91=品目ﾃﾞｰﾀ!$B$5,"枚",IF(D91=品目ﾃﾞｰﾀ!$B$7,"枚",IF(D91="","","本")))</f>
        <v>#N/A</v>
      </c>
      <c r="N91" s="32" t="e">
        <f t="shared" si="2"/>
        <v>#N/A</v>
      </c>
      <c r="O91" s="33" t="e">
        <f t="shared" si="3"/>
        <v>#N/A</v>
      </c>
      <c r="P91" s="10"/>
      <c r="Q91" s="79"/>
      <c r="S91" s="62"/>
      <c r="T91" s="62"/>
      <c r="U91" s="62"/>
      <c r="V91" s="62"/>
      <c r="W91" s="62"/>
    </row>
    <row r="92" spans="1:23" s="66" customFormat="1" ht="20.25" hidden="1" customHeight="1">
      <c r="A92" s="62"/>
      <c r="B92" s="76">
        <v>78</v>
      </c>
      <c r="C92" s="7"/>
      <c r="D92" s="10" t="e">
        <f>VLOOKUP(C92,品目ﾃﾞｰﾀ!$A$2:$B$22,2)</f>
        <v>#N/A</v>
      </c>
      <c r="E92" s="3"/>
      <c r="F92" s="3"/>
      <c r="G92" s="3"/>
      <c r="H92" s="11"/>
      <c r="I92" s="3"/>
      <c r="J92" s="3"/>
      <c r="K92" s="3"/>
      <c r="L92" s="6"/>
      <c r="M92" s="29" t="e">
        <f>IF(D92=品目ﾃﾞｰﾀ!$B$5,"枚",IF(D92=品目ﾃﾞｰﾀ!$B$7,"枚",IF(D92="","","本")))</f>
        <v>#N/A</v>
      </c>
      <c r="N92" s="32" t="e">
        <f t="shared" si="2"/>
        <v>#N/A</v>
      </c>
      <c r="O92" s="33" t="e">
        <f t="shared" si="3"/>
        <v>#N/A</v>
      </c>
      <c r="P92" s="10"/>
      <c r="Q92" s="79"/>
      <c r="S92" s="62"/>
      <c r="T92" s="62"/>
      <c r="U92" s="62"/>
      <c r="V92" s="62"/>
      <c r="W92" s="62"/>
    </row>
    <row r="93" spans="1:23" s="66" customFormat="1" ht="20.25" hidden="1" customHeight="1">
      <c r="A93" s="62"/>
      <c r="B93" s="76">
        <v>79</v>
      </c>
      <c r="C93" s="7"/>
      <c r="D93" s="10" t="e">
        <f>VLOOKUP(C93,品目ﾃﾞｰﾀ!$A$2:$B$22,2)</f>
        <v>#N/A</v>
      </c>
      <c r="E93" s="3"/>
      <c r="F93" s="3"/>
      <c r="G93" s="3"/>
      <c r="H93" s="11"/>
      <c r="I93" s="3"/>
      <c r="J93" s="3"/>
      <c r="K93" s="3"/>
      <c r="L93" s="6"/>
      <c r="M93" s="29" t="e">
        <f>IF(D93=品目ﾃﾞｰﾀ!$B$5,"枚",IF(D93=品目ﾃﾞｰﾀ!$B$7,"枚",IF(D93="","","本")))</f>
        <v>#N/A</v>
      </c>
      <c r="N93" s="32" t="e">
        <f t="shared" si="2"/>
        <v>#N/A</v>
      </c>
      <c r="O93" s="33" t="e">
        <f t="shared" si="3"/>
        <v>#N/A</v>
      </c>
      <c r="P93" s="10"/>
      <c r="Q93" s="79"/>
      <c r="S93" s="62"/>
      <c r="T93" s="62"/>
      <c r="U93" s="62"/>
      <c r="V93" s="62"/>
      <c r="W93" s="62"/>
    </row>
    <row r="94" spans="1:23" s="66" customFormat="1" ht="20.25" hidden="1" customHeight="1">
      <c r="A94" s="62"/>
      <c r="B94" s="76">
        <v>80</v>
      </c>
      <c r="C94" s="7"/>
      <c r="D94" s="10" t="e">
        <f>VLOOKUP(C94,品目ﾃﾞｰﾀ!$A$2:$B$22,2)</f>
        <v>#N/A</v>
      </c>
      <c r="E94" s="3"/>
      <c r="F94" s="3"/>
      <c r="G94" s="3"/>
      <c r="H94" s="11"/>
      <c r="I94" s="3"/>
      <c r="J94" s="3"/>
      <c r="K94" s="3"/>
      <c r="L94" s="6"/>
      <c r="M94" s="29" t="e">
        <f>IF(D94=品目ﾃﾞｰﾀ!$B$5,"枚",IF(D94=品目ﾃﾞｰﾀ!$B$7,"枚",IF(D94="","","本")))</f>
        <v>#N/A</v>
      </c>
      <c r="N94" s="32" t="e">
        <f t="shared" si="2"/>
        <v>#N/A</v>
      </c>
      <c r="O94" s="33" t="e">
        <f t="shared" si="3"/>
        <v>#N/A</v>
      </c>
      <c r="P94" s="10"/>
      <c r="Q94" s="79"/>
      <c r="S94" s="62"/>
      <c r="T94" s="62"/>
      <c r="U94" s="62"/>
      <c r="V94" s="62"/>
      <c r="W94" s="62"/>
    </row>
    <row r="95" spans="1:23" s="66" customFormat="1" ht="20.25" hidden="1" customHeight="1">
      <c r="A95" s="62"/>
      <c r="B95" s="76">
        <v>81</v>
      </c>
      <c r="C95" s="7"/>
      <c r="D95" s="10" t="e">
        <f>VLOOKUP(C95,品目ﾃﾞｰﾀ!$A$2:$B$22,2)</f>
        <v>#N/A</v>
      </c>
      <c r="E95" s="3"/>
      <c r="F95" s="3"/>
      <c r="G95" s="3"/>
      <c r="H95" s="11"/>
      <c r="I95" s="3"/>
      <c r="J95" s="3"/>
      <c r="K95" s="3"/>
      <c r="L95" s="6"/>
      <c r="M95" s="29" t="e">
        <f>IF(D95=品目ﾃﾞｰﾀ!$B$5,"枚",IF(D95=品目ﾃﾞｰﾀ!$B$7,"枚",IF(D95="","","本")))</f>
        <v>#N/A</v>
      </c>
      <c r="N95" s="32" t="e">
        <f t="shared" si="2"/>
        <v>#N/A</v>
      </c>
      <c r="O95" s="33" t="e">
        <f t="shared" si="3"/>
        <v>#N/A</v>
      </c>
      <c r="P95" s="10"/>
      <c r="Q95" s="79"/>
      <c r="S95" s="62"/>
      <c r="T95" s="62"/>
      <c r="U95" s="62"/>
      <c r="V95" s="62"/>
      <c r="W95" s="62"/>
    </row>
    <row r="96" spans="1:23" s="66" customFormat="1" ht="20.25" hidden="1" customHeight="1">
      <c r="A96" s="62"/>
      <c r="B96" s="76">
        <v>82</v>
      </c>
      <c r="C96" s="7"/>
      <c r="D96" s="10" t="e">
        <f>VLOOKUP(C96,品目ﾃﾞｰﾀ!$A$2:$B$22,2)</f>
        <v>#N/A</v>
      </c>
      <c r="E96" s="3"/>
      <c r="F96" s="3"/>
      <c r="G96" s="3"/>
      <c r="H96" s="11"/>
      <c r="I96" s="3"/>
      <c r="J96" s="3"/>
      <c r="K96" s="3"/>
      <c r="L96" s="6"/>
      <c r="M96" s="29" t="e">
        <f>IF(D96=品目ﾃﾞｰﾀ!$B$5,"枚",IF(D96=品目ﾃﾞｰﾀ!$B$7,"枚",IF(D96="","","本")))</f>
        <v>#N/A</v>
      </c>
      <c r="N96" s="32" t="e">
        <f t="shared" si="2"/>
        <v>#N/A</v>
      </c>
      <c r="O96" s="33" t="e">
        <f t="shared" si="3"/>
        <v>#N/A</v>
      </c>
      <c r="P96" s="10"/>
      <c r="Q96" s="79"/>
      <c r="S96" s="62"/>
      <c r="T96" s="62"/>
      <c r="U96" s="62"/>
      <c r="V96" s="62"/>
      <c r="W96" s="62"/>
    </row>
    <row r="97" spans="1:23" s="66" customFormat="1" ht="20.25" hidden="1" customHeight="1">
      <c r="A97" s="62"/>
      <c r="B97" s="76">
        <v>83</v>
      </c>
      <c r="C97" s="7"/>
      <c r="D97" s="10" t="e">
        <f>VLOOKUP(C97,品目ﾃﾞｰﾀ!$A$2:$B$22,2)</f>
        <v>#N/A</v>
      </c>
      <c r="E97" s="3"/>
      <c r="F97" s="3"/>
      <c r="G97" s="3"/>
      <c r="H97" s="11"/>
      <c r="I97" s="3"/>
      <c r="J97" s="3"/>
      <c r="K97" s="3"/>
      <c r="L97" s="6"/>
      <c r="M97" s="29" t="e">
        <f>IF(D97=品目ﾃﾞｰﾀ!$B$5,"枚",IF(D97=品目ﾃﾞｰﾀ!$B$7,"枚",IF(D97="","","本")))</f>
        <v>#N/A</v>
      </c>
      <c r="N97" s="32" t="e">
        <f t="shared" si="2"/>
        <v>#N/A</v>
      </c>
      <c r="O97" s="33" t="e">
        <f t="shared" si="3"/>
        <v>#N/A</v>
      </c>
      <c r="P97" s="10"/>
      <c r="Q97" s="79"/>
      <c r="S97" s="62"/>
      <c r="T97" s="62"/>
      <c r="U97" s="62"/>
      <c r="V97" s="62"/>
      <c r="W97" s="62"/>
    </row>
    <row r="98" spans="1:23" s="66" customFormat="1" ht="20.25" hidden="1" customHeight="1">
      <c r="A98" s="62"/>
      <c r="B98" s="76">
        <v>84</v>
      </c>
      <c r="C98" s="7"/>
      <c r="D98" s="10" t="e">
        <f>VLOOKUP(C98,品目ﾃﾞｰﾀ!$A$2:$B$22,2)</f>
        <v>#N/A</v>
      </c>
      <c r="E98" s="3"/>
      <c r="F98" s="3"/>
      <c r="G98" s="3"/>
      <c r="H98" s="11"/>
      <c r="I98" s="3"/>
      <c r="J98" s="3"/>
      <c r="K98" s="3"/>
      <c r="L98" s="6"/>
      <c r="M98" s="29" t="e">
        <f>IF(D98=品目ﾃﾞｰﾀ!$B$5,"枚",IF(D98=品目ﾃﾞｰﾀ!$B$7,"枚",IF(D98="","","本")))</f>
        <v>#N/A</v>
      </c>
      <c r="N98" s="32" t="e">
        <f t="shared" si="2"/>
        <v>#N/A</v>
      </c>
      <c r="O98" s="33" t="e">
        <f t="shared" si="3"/>
        <v>#N/A</v>
      </c>
      <c r="P98" s="10"/>
      <c r="Q98" s="79"/>
      <c r="S98" s="62"/>
      <c r="T98" s="62"/>
      <c r="U98" s="62"/>
      <c r="V98" s="62"/>
      <c r="W98" s="62"/>
    </row>
    <row r="99" spans="1:23" s="66" customFormat="1" ht="20.25" hidden="1" customHeight="1">
      <c r="A99" s="62"/>
      <c r="B99" s="76">
        <v>85</v>
      </c>
      <c r="C99" s="7"/>
      <c r="D99" s="10" t="e">
        <f>VLOOKUP(C99,品目ﾃﾞｰﾀ!$A$2:$B$22,2)</f>
        <v>#N/A</v>
      </c>
      <c r="E99" s="3"/>
      <c r="F99" s="3"/>
      <c r="G99" s="3"/>
      <c r="H99" s="11"/>
      <c r="I99" s="3"/>
      <c r="J99" s="3"/>
      <c r="K99" s="3"/>
      <c r="L99" s="6"/>
      <c r="M99" s="29" t="e">
        <f>IF(D99=品目ﾃﾞｰﾀ!$B$5,"枚",IF(D99=品目ﾃﾞｰﾀ!$B$7,"枚",IF(D99="","","本")))</f>
        <v>#N/A</v>
      </c>
      <c r="N99" s="32" t="e">
        <f t="shared" si="2"/>
        <v>#N/A</v>
      </c>
      <c r="O99" s="33" t="e">
        <f t="shared" si="3"/>
        <v>#N/A</v>
      </c>
      <c r="P99" s="10"/>
      <c r="Q99" s="79"/>
      <c r="S99" s="62"/>
      <c r="T99" s="62"/>
      <c r="U99" s="62"/>
      <c r="V99" s="62"/>
      <c r="W99" s="62"/>
    </row>
    <row r="100" spans="1:23" s="66" customFormat="1" ht="20.25" hidden="1" customHeight="1">
      <c r="A100" s="62"/>
      <c r="B100" s="76">
        <v>86</v>
      </c>
      <c r="C100" s="7"/>
      <c r="D100" s="10" t="e">
        <f>VLOOKUP(C100,品目ﾃﾞｰﾀ!$A$2:$B$22,2)</f>
        <v>#N/A</v>
      </c>
      <c r="E100" s="3"/>
      <c r="F100" s="3"/>
      <c r="G100" s="3"/>
      <c r="H100" s="11"/>
      <c r="I100" s="3"/>
      <c r="J100" s="3"/>
      <c r="K100" s="3"/>
      <c r="L100" s="6"/>
      <c r="M100" s="29" t="e">
        <f>IF(D100=品目ﾃﾞｰﾀ!$B$5,"枚",IF(D100=品目ﾃﾞｰﾀ!$B$7,"枚",IF(D100="","","本")))</f>
        <v>#N/A</v>
      </c>
      <c r="N100" s="32" t="e">
        <f t="shared" si="2"/>
        <v>#N/A</v>
      </c>
      <c r="O100" s="33" t="e">
        <f t="shared" si="3"/>
        <v>#N/A</v>
      </c>
      <c r="P100" s="10"/>
      <c r="Q100" s="79"/>
      <c r="S100" s="62"/>
      <c r="T100" s="62"/>
      <c r="U100" s="62"/>
      <c r="V100" s="62"/>
      <c r="W100" s="62"/>
    </row>
    <row r="101" spans="1:23" s="66" customFormat="1" ht="20.25" hidden="1" customHeight="1">
      <c r="A101" s="62"/>
      <c r="B101" s="76">
        <v>87</v>
      </c>
      <c r="C101" s="7"/>
      <c r="D101" s="10" t="e">
        <f>VLOOKUP(C101,品目ﾃﾞｰﾀ!$A$2:$B$22,2)</f>
        <v>#N/A</v>
      </c>
      <c r="E101" s="3"/>
      <c r="F101" s="3"/>
      <c r="G101" s="3"/>
      <c r="H101" s="11"/>
      <c r="I101" s="3"/>
      <c r="J101" s="3"/>
      <c r="K101" s="3"/>
      <c r="L101" s="6"/>
      <c r="M101" s="29" t="e">
        <f>IF(D101=品目ﾃﾞｰﾀ!$B$5,"枚",IF(D101=品目ﾃﾞｰﾀ!$B$7,"枚",IF(D101="","","本")))</f>
        <v>#N/A</v>
      </c>
      <c r="N101" s="32" t="e">
        <f t="shared" si="2"/>
        <v>#N/A</v>
      </c>
      <c r="O101" s="33" t="e">
        <f t="shared" si="3"/>
        <v>#N/A</v>
      </c>
      <c r="P101" s="10"/>
      <c r="Q101" s="79"/>
      <c r="S101" s="62"/>
      <c r="T101" s="62"/>
      <c r="U101" s="62"/>
      <c r="V101" s="62"/>
      <c r="W101" s="62"/>
    </row>
    <row r="102" spans="1:23" s="66" customFormat="1" ht="20.25" hidden="1" customHeight="1">
      <c r="A102" s="62"/>
      <c r="B102" s="76">
        <v>88</v>
      </c>
      <c r="C102" s="7"/>
      <c r="D102" s="10" t="e">
        <f>VLOOKUP(C102,品目ﾃﾞｰﾀ!$A$2:$B$22,2)</f>
        <v>#N/A</v>
      </c>
      <c r="E102" s="3"/>
      <c r="F102" s="3"/>
      <c r="G102" s="3"/>
      <c r="H102" s="11"/>
      <c r="I102" s="3"/>
      <c r="J102" s="3"/>
      <c r="K102" s="3"/>
      <c r="L102" s="6"/>
      <c r="M102" s="29" t="e">
        <f>IF(D102=品目ﾃﾞｰﾀ!$B$5,"枚",IF(D102=品目ﾃﾞｰﾀ!$B$7,"枚",IF(D102="","","本")))</f>
        <v>#N/A</v>
      </c>
      <c r="N102" s="32" t="e">
        <f t="shared" si="2"/>
        <v>#N/A</v>
      </c>
      <c r="O102" s="33" t="e">
        <f t="shared" si="3"/>
        <v>#N/A</v>
      </c>
      <c r="P102" s="10"/>
      <c r="Q102" s="79"/>
      <c r="S102" s="62"/>
      <c r="T102" s="62"/>
      <c r="U102" s="62"/>
      <c r="V102" s="62"/>
      <c r="W102" s="62"/>
    </row>
    <row r="103" spans="1:23" s="66" customFormat="1" ht="20.25" hidden="1" customHeight="1">
      <c r="A103" s="62"/>
      <c r="B103" s="76">
        <v>89</v>
      </c>
      <c r="C103" s="7"/>
      <c r="D103" s="10" t="e">
        <f>VLOOKUP(C103,品目ﾃﾞｰﾀ!$A$2:$B$22,2)</f>
        <v>#N/A</v>
      </c>
      <c r="E103" s="3"/>
      <c r="F103" s="3"/>
      <c r="G103" s="3"/>
      <c r="H103" s="11"/>
      <c r="I103" s="3"/>
      <c r="J103" s="3"/>
      <c r="K103" s="3"/>
      <c r="L103" s="6"/>
      <c r="M103" s="29" t="e">
        <f>IF(D103=品目ﾃﾞｰﾀ!$B$5,"枚",IF(D103=品目ﾃﾞｰﾀ!$B$7,"枚",IF(D103="","","本")))</f>
        <v>#N/A</v>
      </c>
      <c r="N103" s="32" t="e">
        <f t="shared" si="2"/>
        <v>#N/A</v>
      </c>
      <c r="O103" s="33" t="e">
        <f t="shared" si="3"/>
        <v>#N/A</v>
      </c>
      <c r="P103" s="10"/>
      <c r="Q103" s="79"/>
      <c r="S103" s="62"/>
      <c r="T103" s="62"/>
      <c r="U103" s="62"/>
      <c r="V103" s="62"/>
      <c r="W103" s="62"/>
    </row>
    <row r="104" spans="1:23" s="66" customFormat="1" ht="20.25" hidden="1" customHeight="1">
      <c r="A104" s="62"/>
      <c r="B104" s="76">
        <v>90</v>
      </c>
      <c r="C104" s="7"/>
      <c r="D104" s="10" t="e">
        <f>VLOOKUP(C104,品目ﾃﾞｰﾀ!$A$2:$B$22,2)</f>
        <v>#N/A</v>
      </c>
      <c r="E104" s="3"/>
      <c r="F104" s="3"/>
      <c r="G104" s="3"/>
      <c r="H104" s="11"/>
      <c r="I104" s="3"/>
      <c r="J104" s="3"/>
      <c r="K104" s="3"/>
      <c r="L104" s="6"/>
      <c r="M104" s="29" t="e">
        <f>IF(D104=品目ﾃﾞｰﾀ!$B$5,"枚",IF(D104=品目ﾃﾞｰﾀ!$B$7,"枚",IF(D104="","","本")))</f>
        <v>#N/A</v>
      </c>
      <c r="N104" s="32" t="e">
        <f t="shared" si="2"/>
        <v>#N/A</v>
      </c>
      <c r="O104" s="33" t="e">
        <f t="shared" si="3"/>
        <v>#N/A</v>
      </c>
      <c r="P104" s="10"/>
      <c r="Q104" s="79"/>
      <c r="S104" s="62"/>
      <c r="T104" s="62"/>
      <c r="U104" s="62"/>
      <c r="V104" s="62"/>
      <c r="W104" s="62"/>
    </row>
    <row r="105" spans="1:23" s="66" customFormat="1" ht="20.25" hidden="1" customHeight="1">
      <c r="A105" s="62"/>
      <c r="B105" s="76">
        <v>91</v>
      </c>
      <c r="C105" s="7"/>
      <c r="D105" s="10" t="e">
        <f>VLOOKUP(C105,品目ﾃﾞｰﾀ!$A$2:$B$22,2)</f>
        <v>#N/A</v>
      </c>
      <c r="E105" s="3"/>
      <c r="F105" s="3"/>
      <c r="G105" s="3"/>
      <c r="H105" s="11"/>
      <c r="I105" s="3"/>
      <c r="J105" s="3"/>
      <c r="K105" s="3"/>
      <c r="L105" s="6"/>
      <c r="M105" s="29" t="e">
        <f>IF(D105=品目ﾃﾞｰﾀ!$B$5,"枚",IF(D105=品目ﾃﾞｰﾀ!$B$7,"枚",IF(D105="","","本")))</f>
        <v>#N/A</v>
      </c>
      <c r="N105" s="32" t="e">
        <f t="shared" si="2"/>
        <v>#N/A</v>
      </c>
      <c r="O105" s="33" t="e">
        <f t="shared" si="3"/>
        <v>#N/A</v>
      </c>
      <c r="P105" s="10"/>
      <c r="Q105" s="79"/>
      <c r="S105" s="62"/>
      <c r="T105" s="62"/>
      <c r="U105" s="62"/>
      <c r="V105" s="62"/>
      <c r="W105" s="62"/>
    </row>
    <row r="106" spans="1:23" s="66" customFormat="1" ht="20.25" hidden="1" customHeight="1">
      <c r="A106" s="62"/>
      <c r="B106" s="76">
        <v>92</v>
      </c>
      <c r="C106" s="7"/>
      <c r="D106" s="10" t="e">
        <f>VLOOKUP(C106,品目ﾃﾞｰﾀ!$A$2:$B$22,2)</f>
        <v>#N/A</v>
      </c>
      <c r="E106" s="3"/>
      <c r="F106" s="3"/>
      <c r="G106" s="3"/>
      <c r="H106" s="11"/>
      <c r="I106" s="3"/>
      <c r="J106" s="3"/>
      <c r="K106" s="3"/>
      <c r="L106" s="6"/>
      <c r="M106" s="29" t="e">
        <f>IF(D106=品目ﾃﾞｰﾀ!$B$5,"枚",IF(D106=品目ﾃﾞｰﾀ!$B$7,"枚",IF(D106="","","本")))</f>
        <v>#N/A</v>
      </c>
      <c r="N106" s="32" t="e">
        <f t="shared" si="2"/>
        <v>#N/A</v>
      </c>
      <c r="O106" s="33" t="e">
        <f t="shared" si="3"/>
        <v>#N/A</v>
      </c>
      <c r="P106" s="10"/>
      <c r="Q106" s="79"/>
      <c r="S106" s="62"/>
      <c r="T106" s="62"/>
      <c r="U106" s="62"/>
      <c r="V106" s="62"/>
      <c r="W106" s="62"/>
    </row>
    <row r="107" spans="1:23" s="66" customFormat="1" ht="20.25" hidden="1" customHeight="1">
      <c r="A107" s="62"/>
      <c r="B107" s="76">
        <v>93</v>
      </c>
      <c r="C107" s="7"/>
      <c r="D107" s="10" t="e">
        <f>VLOOKUP(C107,品目ﾃﾞｰﾀ!$A$2:$B$22,2)</f>
        <v>#N/A</v>
      </c>
      <c r="E107" s="3"/>
      <c r="F107" s="3"/>
      <c r="G107" s="3"/>
      <c r="H107" s="11"/>
      <c r="I107" s="3"/>
      <c r="J107" s="3"/>
      <c r="K107" s="3"/>
      <c r="L107" s="6"/>
      <c r="M107" s="29" t="e">
        <f>IF(D107=品目ﾃﾞｰﾀ!$B$5,"枚",IF(D107=品目ﾃﾞｰﾀ!$B$7,"枚",IF(D107="","","本")))</f>
        <v>#N/A</v>
      </c>
      <c r="N107" s="32" t="e">
        <f t="shared" si="2"/>
        <v>#N/A</v>
      </c>
      <c r="O107" s="33" t="e">
        <f t="shared" si="3"/>
        <v>#N/A</v>
      </c>
      <c r="P107" s="10"/>
      <c r="Q107" s="79"/>
      <c r="S107" s="62"/>
      <c r="T107" s="62"/>
      <c r="U107" s="62"/>
      <c r="V107" s="62"/>
      <c r="W107" s="62"/>
    </row>
    <row r="108" spans="1:23" s="66" customFormat="1" ht="20.25" hidden="1" customHeight="1">
      <c r="A108" s="62"/>
      <c r="B108" s="76">
        <v>94</v>
      </c>
      <c r="C108" s="7"/>
      <c r="D108" s="10" t="e">
        <f>VLOOKUP(C108,品目ﾃﾞｰﾀ!$A$2:$B$22,2)</f>
        <v>#N/A</v>
      </c>
      <c r="E108" s="12"/>
      <c r="F108" s="3"/>
      <c r="G108" s="3"/>
      <c r="H108" s="11"/>
      <c r="I108" s="3"/>
      <c r="J108" s="3"/>
      <c r="K108" s="3"/>
      <c r="L108" s="6"/>
      <c r="M108" s="29" t="e">
        <f>IF(D108=品目ﾃﾞｰﾀ!$B$5,"枚",IF(D108=品目ﾃﾞｰﾀ!$B$7,"枚",IF(D108="","","本")))</f>
        <v>#N/A</v>
      </c>
      <c r="N108" s="32" t="e">
        <f t="shared" si="2"/>
        <v>#N/A</v>
      </c>
      <c r="O108" s="33" t="e">
        <f t="shared" si="3"/>
        <v>#N/A</v>
      </c>
      <c r="P108" s="10"/>
      <c r="Q108" s="79"/>
      <c r="S108" s="62"/>
      <c r="T108" s="62"/>
      <c r="U108" s="62"/>
      <c r="V108" s="62"/>
      <c r="W108" s="62"/>
    </row>
    <row r="109" spans="1:23" s="66" customFormat="1" ht="20.25" hidden="1" customHeight="1">
      <c r="A109" s="62"/>
      <c r="B109" s="76">
        <v>95</v>
      </c>
      <c r="C109" s="7"/>
      <c r="D109" s="10" t="e">
        <f>VLOOKUP(C109,品目ﾃﾞｰﾀ!$A$2:$B$22,2)</f>
        <v>#N/A</v>
      </c>
      <c r="E109" s="12"/>
      <c r="F109" s="13"/>
      <c r="G109" s="13"/>
      <c r="H109" s="11"/>
      <c r="I109" s="3"/>
      <c r="J109" s="3"/>
      <c r="K109" s="3"/>
      <c r="L109" s="6"/>
      <c r="M109" s="34" t="e">
        <f>IF(D109=品目ﾃﾞｰﾀ!$B$5,"枚",IF(D109=品目ﾃﾞｰﾀ!$B$7,"枚",IF(D109="","","本")))</f>
        <v>#N/A</v>
      </c>
      <c r="N109" s="32" t="e">
        <f t="shared" si="2"/>
        <v>#N/A</v>
      </c>
      <c r="O109" s="33" t="e">
        <f t="shared" si="3"/>
        <v>#N/A</v>
      </c>
      <c r="P109" s="10"/>
      <c r="Q109" s="79"/>
      <c r="S109" s="62"/>
      <c r="T109" s="62"/>
      <c r="U109" s="62"/>
      <c r="V109" s="62"/>
      <c r="W109" s="62"/>
    </row>
    <row r="110" spans="1:23" s="66" customFormat="1" ht="20.25" hidden="1" customHeight="1">
      <c r="A110" s="62"/>
      <c r="B110" s="76">
        <v>96</v>
      </c>
      <c r="C110" s="7"/>
      <c r="D110" s="10" t="e">
        <f>VLOOKUP(C110,品目ﾃﾞｰﾀ!$A$2:$B$22,2)</f>
        <v>#N/A</v>
      </c>
      <c r="E110" s="12"/>
      <c r="F110" s="3"/>
      <c r="G110" s="3"/>
      <c r="H110" s="11"/>
      <c r="I110" s="3"/>
      <c r="J110" s="3"/>
      <c r="K110" s="3"/>
      <c r="L110" s="6"/>
      <c r="M110" s="29" t="e">
        <f>IF(D110=品目ﾃﾞｰﾀ!$B$5,"枚",IF(D110=品目ﾃﾞｰﾀ!$B$7,"枚",IF(D110="","","本")))</f>
        <v>#N/A</v>
      </c>
      <c r="N110" s="32" t="e">
        <f t="shared" si="2"/>
        <v>#N/A</v>
      </c>
      <c r="O110" s="33" t="e">
        <f t="shared" si="3"/>
        <v>#N/A</v>
      </c>
      <c r="P110" s="10"/>
      <c r="Q110" s="79"/>
      <c r="S110" s="62"/>
      <c r="T110" s="62"/>
      <c r="U110" s="62"/>
      <c r="V110" s="62"/>
      <c r="W110" s="62"/>
    </row>
    <row r="111" spans="1:23" s="66" customFormat="1" ht="20.25" hidden="1" customHeight="1">
      <c r="A111" s="62"/>
      <c r="B111" s="76">
        <v>97</v>
      </c>
      <c r="C111" s="7"/>
      <c r="D111" s="10" t="e">
        <f>VLOOKUP(C111,品目ﾃﾞｰﾀ!$A$2:$B$22,2)</f>
        <v>#N/A</v>
      </c>
      <c r="E111" s="12"/>
      <c r="F111" s="3"/>
      <c r="G111" s="3"/>
      <c r="H111" s="11"/>
      <c r="I111" s="3"/>
      <c r="J111" s="3"/>
      <c r="K111" s="3"/>
      <c r="L111" s="6"/>
      <c r="M111" s="29" t="e">
        <f>IF(D111=品目ﾃﾞｰﾀ!$B$5,"枚",IF(D111=品目ﾃﾞｰﾀ!$B$7,"枚",IF(D111="","","本")))</f>
        <v>#N/A</v>
      </c>
      <c r="N111" s="32" t="e">
        <f t="shared" si="2"/>
        <v>#N/A</v>
      </c>
      <c r="O111" s="33" t="e">
        <f t="shared" si="3"/>
        <v>#N/A</v>
      </c>
      <c r="P111" s="10"/>
      <c r="Q111" s="79"/>
      <c r="S111" s="62"/>
      <c r="T111" s="62"/>
      <c r="U111" s="62"/>
      <c r="V111" s="62"/>
      <c r="W111" s="62"/>
    </row>
    <row r="112" spans="1:23" s="66" customFormat="1" ht="20.25" hidden="1" customHeight="1">
      <c r="A112" s="62"/>
      <c r="B112" s="76">
        <v>98</v>
      </c>
      <c r="C112" s="7"/>
      <c r="D112" s="10" t="e">
        <f>VLOOKUP(C112,品目ﾃﾞｰﾀ!$A$2:$B$22,2)</f>
        <v>#N/A</v>
      </c>
      <c r="E112" s="12"/>
      <c r="F112" s="3"/>
      <c r="G112" s="3"/>
      <c r="H112" s="11"/>
      <c r="I112" s="3"/>
      <c r="J112" s="3"/>
      <c r="K112" s="3"/>
      <c r="L112" s="6"/>
      <c r="M112" s="29" t="e">
        <f>IF(D112=品目ﾃﾞｰﾀ!$B$5,"枚",IF(D112=品目ﾃﾞｰﾀ!$B$7,"枚",IF(D112="","","本")))</f>
        <v>#N/A</v>
      </c>
      <c r="N112" s="32" t="e">
        <f t="shared" si="2"/>
        <v>#N/A</v>
      </c>
      <c r="O112" s="33" t="e">
        <f t="shared" si="3"/>
        <v>#N/A</v>
      </c>
      <c r="P112" s="10"/>
      <c r="Q112" s="79"/>
      <c r="S112" s="62"/>
      <c r="T112" s="62"/>
      <c r="U112" s="62"/>
      <c r="V112" s="62"/>
      <c r="W112" s="62"/>
    </row>
    <row r="113" spans="1:23" s="66" customFormat="1" ht="20.25" hidden="1" customHeight="1">
      <c r="A113" s="62"/>
      <c r="B113" s="76">
        <v>99</v>
      </c>
      <c r="C113" s="7"/>
      <c r="D113" s="10" t="e">
        <f>VLOOKUP(C113,品目ﾃﾞｰﾀ!$A$2:$B$22,2)</f>
        <v>#N/A</v>
      </c>
      <c r="E113" s="12"/>
      <c r="F113" s="3"/>
      <c r="G113" s="3"/>
      <c r="H113" s="11"/>
      <c r="I113" s="3"/>
      <c r="J113" s="3"/>
      <c r="K113" s="3"/>
      <c r="L113" s="6"/>
      <c r="M113" s="29" t="e">
        <f>IF(D113=品目ﾃﾞｰﾀ!$B$5,"枚",IF(D113=品目ﾃﾞｰﾀ!$B$7,"枚",IF(D113="","","本")))</f>
        <v>#N/A</v>
      </c>
      <c r="N113" s="32" t="e">
        <f t="shared" si="2"/>
        <v>#N/A</v>
      </c>
      <c r="O113" s="33" t="e">
        <f t="shared" si="3"/>
        <v>#N/A</v>
      </c>
      <c r="P113" s="10"/>
      <c r="Q113" s="79"/>
      <c r="S113" s="62"/>
      <c r="T113" s="62"/>
      <c r="U113" s="62"/>
      <c r="V113" s="62"/>
      <c r="W113" s="62"/>
    </row>
    <row r="114" spans="1:23" s="66" customFormat="1" ht="20.25" hidden="1" customHeight="1">
      <c r="A114" s="62"/>
      <c r="B114" s="76">
        <v>100</v>
      </c>
      <c r="C114" s="7"/>
      <c r="D114" s="10" t="e">
        <f>VLOOKUP(C114,品目ﾃﾞｰﾀ!$A$2:$B$22,2)</f>
        <v>#N/A</v>
      </c>
      <c r="E114" s="12"/>
      <c r="F114" s="3"/>
      <c r="G114" s="3"/>
      <c r="H114" s="11"/>
      <c r="I114" s="3"/>
      <c r="J114" s="3"/>
      <c r="K114" s="3"/>
      <c r="L114" s="6"/>
      <c r="M114" s="29" t="e">
        <f>IF(D114=品目ﾃﾞｰﾀ!$B$5,"枚",IF(D114=品目ﾃﾞｰﾀ!$B$7,"枚",IF(D114="","","本")))</f>
        <v>#N/A</v>
      </c>
      <c r="N114" s="32" t="e">
        <f t="shared" si="2"/>
        <v>#N/A</v>
      </c>
      <c r="O114" s="33" t="e">
        <f t="shared" si="3"/>
        <v>#N/A</v>
      </c>
      <c r="P114" s="10"/>
      <c r="Q114" s="79"/>
      <c r="S114" s="62"/>
      <c r="T114" s="62"/>
      <c r="U114" s="62"/>
      <c r="V114" s="62"/>
      <c r="W114" s="62"/>
    </row>
    <row r="115" spans="1:23" s="66" customFormat="1" ht="20.25" hidden="1" customHeight="1">
      <c r="A115" s="62"/>
      <c r="B115" s="76">
        <v>101</v>
      </c>
      <c r="C115" s="7"/>
      <c r="D115" s="10" t="e">
        <f>VLOOKUP(C115,品目ﾃﾞｰﾀ!$A$2:$B$22,2)</f>
        <v>#N/A</v>
      </c>
      <c r="E115" s="12"/>
      <c r="F115" s="3"/>
      <c r="G115" s="3"/>
      <c r="H115" s="11"/>
      <c r="I115" s="3"/>
      <c r="J115" s="3"/>
      <c r="K115" s="3"/>
      <c r="L115" s="6"/>
      <c r="M115" s="29" t="e">
        <f>IF(D115=品目ﾃﾞｰﾀ!$B$5,"枚",IF(D115=品目ﾃﾞｰﾀ!$B$7,"枚",IF(D115="","","本")))</f>
        <v>#N/A</v>
      </c>
      <c r="N115" s="32" t="e">
        <f t="shared" si="2"/>
        <v>#N/A</v>
      </c>
      <c r="O115" s="33" t="e">
        <f t="shared" si="3"/>
        <v>#N/A</v>
      </c>
      <c r="P115" s="10"/>
      <c r="Q115" s="79"/>
      <c r="S115" s="62"/>
      <c r="T115" s="62"/>
      <c r="U115" s="62"/>
      <c r="V115" s="62"/>
      <c r="W115" s="62"/>
    </row>
    <row r="116" spans="1:23" s="66" customFormat="1" ht="20.25" hidden="1" customHeight="1">
      <c r="A116" s="62"/>
      <c r="B116" s="76">
        <v>102</v>
      </c>
      <c r="C116" s="7"/>
      <c r="D116" s="10" t="e">
        <f>VLOOKUP(C116,品目ﾃﾞｰﾀ!$A$2:$B$22,2)</f>
        <v>#N/A</v>
      </c>
      <c r="E116" s="12"/>
      <c r="F116" s="3"/>
      <c r="G116" s="3"/>
      <c r="H116" s="11"/>
      <c r="I116" s="3"/>
      <c r="J116" s="3"/>
      <c r="K116" s="3"/>
      <c r="L116" s="6"/>
      <c r="M116" s="29" t="e">
        <f>IF(D116=品目ﾃﾞｰﾀ!$B$5,"枚",IF(D116=品目ﾃﾞｰﾀ!$B$7,"枚",IF(D116="","","本")))</f>
        <v>#N/A</v>
      </c>
      <c r="N116" s="32" t="e">
        <f t="shared" si="2"/>
        <v>#N/A</v>
      </c>
      <c r="O116" s="33" t="e">
        <f t="shared" si="3"/>
        <v>#N/A</v>
      </c>
      <c r="P116" s="10"/>
      <c r="Q116" s="79"/>
      <c r="S116" s="62"/>
      <c r="T116" s="62"/>
      <c r="U116" s="62"/>
      <c r="V116" s="62"/>
      <c r="W116" s="62"/>
    </row>
    <row r="117" spans="1:23" s="66" customFormat="1" ht="20.25" hidden="1" customHeight="1">
      <c r="A117" s="62"/>
      <c r="B117" s="76">
        <v>103</v>
      </c>
      <c r="C117" s="7"/>
      <c r="D117" s="10" t="e">
        <f>VLOOKUP(C117,品目ﾃﾞｰﾀ!$A$2:$B$22,2)</f>
        <v>#N/A</v>
      </c>
      <c r="E117" s="12"/>
      <c r="F117" s="3"/>
      <c r="G117" s="3"/>
      <c r="H117" s="11"/>
      <c r="I117" s="3"/>
      <c r="J117" s="3"/>
      <c r="K117" s="3"/>
      <c r="L117" s="6"/>
      <c r="M117" s="29" t="e">
        <f>IF(D117=品目ﾃﾞｰﾀ!$B$5,"枚",IF(D117=品目ﾃﾞｰﾀ!$B$7,"枚",IF(D117="","","本")))</f>
        <v>#N/A</v>
      </c>
      <c r="N117" s="32" t="e">
        <f t="shared" si="2"/>
        <v>#N/A</v>
      </c>
      <c r="O117" s="33" t="e">
        <f t="shared" si="3"/>
        <v>#N/A</v>
      </c>
      <c r="P117" s="10"/>
      <c r="Q117" s="79"/>
      <c r="S117" s="62"/>
      <c r="T117" s="62"/>
      <c r="U117" s="62"/>
      <c r="V117" s="62"/>
      <c r="W117" s="62"/>
    </row>
    <row r="118" spans="1:23" s="66" customFormat="1" ht="20.25" hidden="1" customHeight="1">
      <c r="A118" s="62"/>
      <c r="B118" s="76">
        <v>104</v>
      </c>
      <c r="C118" s="7"/>
      <c r="D118" s="10" t="e">
        <f>VLOOKUP(C118,品目ﾃﾞｰﾀ!$A$2:$B$22,2)</f>
        <v>#N/A</v>
      </c>
      <c r="E118" s="12"/>
      <c r="F118" s="3"/>
      <c r="G118" s="3"/>
      <c r="H118" s="11"/>
      <c r="I118" s="3"/>
      <c r="J118" s="3"/>
      <c r="K118" s="3"/>
      <c r="L118" s="6"/>
      <c r="M118" s="29" t="e">
        <f>IF(D118=品目ﾃﾞｰﾀ!$B$5,"枚",IF(D118=品目ﾃﾞｰﾀ!$B$7,"枚",IF(D118="","","本")))</f>
        <v>#N/A</v>
      </c>
      <c r="N118" s="32" t="e">
        <f t="shared" si="2"/>
        <v>#N/A</v>
      </c>
      <c r="O118" s="33" t="e">
        <f t="shared" si="3"/>
        <v>#N/A</v>
      </c>
      <c r="P118" s="10"/>
      <c r="Q118" s="79"/>
      <c r="S118" s="62"/>
      <c r="T118" s="62"/>
      <c r="U118" s="62"/>
      <c r="V118" s="62"/>
      <c r="W118" s="62"/>
    </row>
    <row r="119" spans="1:23" s="66" customFormat="1" ht="20.25" hidden="1" customHeight="1">
      <c r="A119" s="62"/>
      <c r="B119" s="76">
        <v>105</v>
      </c>
      <c r="C119" s="7"/>
      <c r="D119" s="10" t="e">
        <f>VLOOKUP(C119,品目ﾃﾞｰﾀ!$A$2:$B$22,2)</f>
        <v>#N/A</v>
      </c>
      <c r="E119" s="12"/>
      <c r="F119" s="3"/>
      <c r="G119" s="3"/>
      <c r="H119" s="11"/>
      <c r="I119" s="3"/>
      <c r="J119" s="3"/>
      <c r="K119" s="3"/>
      <c r="L119" s="6"/>
      <c r="M119" s="29" t="e">
        <f>IF(D119=品目ﾃﾞｰﾀ!$B$5,"枚",IF(D119=品目ﾃﾞｰﾀ!$B$7,"枚",IF(D119="","","本")))</f>
        <v>#N/A</v>
      </c>
      <c r="N119" s="32" t="e">
        <f t="shared" si="2"/>
        <v>#N/A</v>
      </c>
      <c r="O119" s="33" t="e">
        <f t="shared" si="3"/>
        <v>#N/A</v>
      </c>
      <c r="P119" s="10"/>
      <c r="Q119" s="79"/>
      <c r="S119" s="62"/>
      <c r="T119" s="62"/>
      <c r="U119" s="62"/>
      <c r="V119" s="62"/>
      <c r="W119" s="62"/>
    </row>
    <row r="120" spans="1:23" s="66" customFormat="1" ht="20.25" hidden="1" customHeight="1">
      <c r="A120" s="62"/>
      <c r="B120" s="76">
        <v>106</v>
      </c>
      <c r="C120" s="7"/>
      <c r="D120" s="10" t="e">
        <f>VLOOKUP(C120,品目ﾃﾞｰﾀ!$A$2:$B$22,2)</f>
        <v>#N/A</v>
      </c>
      <c r="E120" s="12"/>
      <c r="F120" s="3"/>
      <c r="G120" s="3"/>
      <c r="H120" s="11"/>
      <c r="I120" s="3"/>
      <c r="J120" s="3"/>
      <c r="K120" s="3"/>
      <c r="L120" s="6"/>
      <c r="M120" s="29" t="e">
        <f>IF(D120=品目ﾃﾞｰﾀ!$B$5,"枚",IF(D120=品目ﾃﾞｰﾀ!$B$7,"枚",IF(D120="","","本")))</f>
        <v>#N/A</v>
      </c>
      <c r="N120" s="32" t="e">
        <f t="shared" si="2"/>
        <v>#N/A</v>
      </c>
      <c r="O120" s="33" t="e">
        <f t="shared" si="3"/>
        <v>#N/A</v>
      </c>
      <c r="P120" s="10"/>
      <c r="Q120" s="79"/>
      <c r="S120" s="62"/>
      <c r="T120" s="62"/>
      <c r="U120" s="62"/>
      <c r="V120" s="62"/>
      <c r="W120" s="62"/>
    </row>
    <row r="121" spans="1:23" s="66" customFormat="1" ht="20.25" hidden="1" customHeight="1">
      <c r="A121" s="62"/>
      <c r="B121" s="76">
        <v>107</v>
      </c>
      <c r="C121" s="7"/>
      <c r="D121" s="10" t="e">
        <f>VLOOKUP(C121,品目ﾃﾞｰﾀ!$A$2:$B$22,2)</f>
        <v>#N/A</v>
      </c>
      <c r="E121" s="12"/>
      <c r="F121" s="3"/>
      <c r="G121" s="3"/>
      <c r="H121" s="11"/>
      <c r="I121" s="3"/>
      <c r="J121" s="3"/>
      <c r="K121" s="3"/>
      <c r="L121" s="6"/>
      <c r="M121" s="29" t="e">
        <f>IF(D121=品目ﾃﾞｰﾀ!$B$5,"枚",IF(D121=品目ﾃﾞｰﾀ!$B$7,"枚",IF(D121="","","本")))</f>
        <v>#N/A</v>
      </c>
      <c r="N121" s="32" t="e">
        <f t="shared" si="2"/>
        <v>#N/A</v>
      </c>
      <c r="O121" s="33" t="e">
        <f t="shared" si="3"/>
        <v>#N/A</v>
      </c>
      <c r="P121" s="10"/>
      <c r="Q121" s="79"/>
      <c r="S121" s="62"/>
      <c r="T121" s="62"/>
      <c r="U121" s="62"/>
      <c r="V121" s="62"/>
      <c r="W121" s="62"/>
    </row>
    <row r="122" spans="1:23" s="66" customFormat="1" ht="20.25" hidden="1" customHeight="1">
      <c r="A122" s="62"/>
      <c r="B122" s="76">
        <v>108</v>
      </c>
      <c r="C122" s="7"/>
      <c r="D122" s="10" t="e">
        <f>VLOOKUP(C122,品目ﾃﾞｰﾀ!$A$2:$B$22,2)</f>
        <v>#N/A</v>
      </c>
      <c r="E122" s="12"/>
      <c r="F122" s="3"/>
      <c r="G122" s="3"/>
      <c r="H122" s="11"/>
      <c r="I122" s="3"/>
      <c r="J122" s="3"/>
      <c r="K122" s="3"/>
      <c r="L122" s="6"/>
      <c r="M122" s="29" t="e">
        <f>IF(D122=品目ﾃﾞｰﾀ!$B$5,"枚",IF(D122=品目ﾃﾞｰﾀ!$B$7,"枚",IF(D122="","","本")))</f>
        <v>#N/A</v>
      </c>
      <c r="N122" s="32" t="e">
        <f t="shared" si="2"/>
        <v>#N/A</v>
      </c>
      <c r="O122" s="33" t="e">
        <f t="shared" si="3"/>
        <v>#N/A</v>
      </c>
      <c r="P122" s="10"/>
      <c r="Q122" s="79"/>
      <c r="S122" s="62"/>
      <c r="T122" s="62"/>
      <c r="U122" s="62"/>
      <c r="V122" s="62"/>
      <c r="W122" s="62"/>
    </row>
    <row r="123" spans="1:23" s="66" customFormat="1" ht="20.25" hidden="1" customHeight="1">
      <c r="A123" s="62"/>
      <c r="B123" s="76">
        <v>109</v>
      </c>
      <c r="C123" s="7"/>
      <c r="D123" s="10" t="e">
        <f>VLOOKUP(C123,品目ﾃﾞｰﾀ!$A$2:$B$22,2)</f>
        <v>#N/A</v>
      </c>
      <c r="E123" s="12"/>
      <c r="F123" s="3"/>
      <c r="G123" s="3"/>
      <c r="H123" s="11"/>
      <c r="I123" s="3"/>
      <c r="J123" s="3"/>
      <c r="K123" s="3"/>
      <c r="L123" s="6"/>
      <c r="M123" s="29" t="e">
        <f>IF(D123=品目ﾃﾞｰﾀ!$B$5,"枚",IF(D123=品目ﾃﾞｰﾀ!$B$7,"枚",IF(D123="","","本")))</f>
        <v>#N/A</v>
      </c>
      <c r="N123" s="32" t="e">
        <f t="shared" si="2"/>
        <v>#N/A</v>
      </c>
      <c r="O123" s="33" t="e">
        <f t="shared" si="3"/>
        <v>#N/A</v>
      </c>
      <c r="P123" s="10"/>
      <c r="Q123" s="79"/>
      <c r="S123" s="62"/>
      <c r="T123" s="62"/>
      <c r="U123" s="62"/>
      <c r="V123" s="62"/>
      <c r="W123" s="62"/>
    </row>
    <row r="124" spans="1:23" s="66" customFormat="1" ht="20.25" hidden="1" customHeight="1">
      <c r="A124" s="62"/>
      <c r="B124" s="76">
        <v>110</v>
      </c>
      <c r="C124" s="7"/>
      <c r="D124" s="10" t="e">
        <f>VLOOKUP(C124,品目ﾃﾞｰﾀ!$A$2:$B$22,2)</f>
        <v>#N/A</v>
      </c>
      <c r="E124" s="12"/>
      <c r="F124" s="3"/>
      <c r="G124" s="3"/>
      <c r="H124" s="11"/>
      <c r="I124" s="3"/>
      <c r="J124" s="3"/>
      <c r="K124" s="3"/>
      <c r="L124" s="6"/>
      <c r="M124" s="29" t="e">
        <f>IF(D124=品目ﾃﾞｰﾀ!$B$5,"枚",IF(D124=品目ﾃﾞｰﾀ!$B$7,"枚",IF(D124="","","本")))</f>
        <v>#N/A</v>
      </c>
      <c r="N124" s="32" t="e">
        <f t="shared" si="2"/>
        <v>#N/A</v>
      </c>
      <c r="O124" s="33" t="e">
        <f t="shared" si="3"/>
        <v>#N/A</v>
      </c>
      <c r="P124" s="10"/>
      <c r="Q124" s="79"/>
      <c r="S124" s="62"/>
      <c r="T124" s="62"/>
      <c r="U124" s="62"/>
      <c r="V124" s="62"/>
      <c r="W124" s="62"/>
    </row>
    <row r="125" spans="1:23" s="66" customFormat="1" ht="20.25" hidden="1" customHeight="1">
      <c r="A125" s="62"/>
      <c r="B125" s="76">
        <v>111</v>
      </c>
      <c r="C125" s="7"/>
      <c r="D125" s="10" t="e">
        <f>VLOOKUP(C125,品目ﾃﾞｰﾀ!$A$2:$B$22,2)</f>
        <v>#N/A</v>
      </c>
      <c r="E125" s="12"/>
      <c r="F125" s="3"/>
      <c r="G125" s="3"/>
      <c r="H125" s="11"/>
      <c r="I125" s="3"/>
      <c r="J125" s="3"/>
      <c r="K125" s="3"/>
      <c r="L125" s="6"/>
      <c r="M125" s="29" t="e">
        <f>IF(D125=品目ﾃﾞｰﾀ!$B$5,"枚",IF(D125=品目ﾃﾞｰﾀ!$B$7,"枚",IF(D125="","","本")))</f>
        <v>#N/A</v>
      </c>
      <c r="N125" s="32" t="e">
        <f t="shared" si="2"/>
        <v>#N/A</v>
      </c>
      <c r="O125" s="33" t="e">
        <f t="shared" si="3"/>
        <v>#N/A</v>
      </c>
      <c r="P125" s="10"/>
      <c r="Q125" s="79"/>
      <c r="S125" s="62"/>
      <c r="T125" s="62"/>
      <c r="U125" s="62"/>
      <c r="V125" s="62"/>
      <c r="W125" s="62"/>
    </row>
    <row r="126" spans="1:23" s="66" customFormat="1" ht="20.25" hidden="1" customHeight="1">
      <c r="A126" s="62"/>
      <c r="B126" s="76">
        <v>112</v>
      </c>
      <c r="C126" s="7"/>
      <c r="D126" s="10" t="e">
        <f>VLOOKUP(C126,品目ﾃﾞｰﾀ!$A$2:$B$22,2)</f>
        <v>#N/A</v>
      </c>
      <c r="E126" s="12"/>
      <c r="F126" s="3"/>
      <c r="G126" s="3"/>
      <c r="H126" s="11"/>
      <c r="I126" s="3"/>
      <c r="J126" s="3"/>
      <c r="K126" s="3"/>
      <c r="L126" s="6"/>
      <c r="M126" s="29" t="e">
        <f>IF(D126=品目ﾃﾞｰﾀ!$B$5,"枚",IF(D126=品目ﾃﾞｰﾀ!$B$7,"枚",IF(D126="","","本")))</f>
        <v>#N/A</v>
      </c>
      <c r="N126" s="32" t="e">
        <f t="shared" si="2"/>
        <v>#N/A</v>
      </c>
      <c r="O126" s="33" t="e">
        <f t="shared" si="3"/>
        <v>#N/A</v>
      </c>
      <c r="P126" s="10"/>
      <c r="Q126" s="79"/>
      <c r="S126" s="62"/>
      <c r="T126" s="62"/>
      <c r="U126" s="62"/>
      <c r="V126" s="62"/>
      <c r="W126" s="62"/>
    </row>
    <row r="127" spans="1:23" s="66" customFormat="1" ht="20.25" hidden="1" customHeight="1">
      <c r="A127" s="62"/>
      <c r="B127" s="76">
        <v>113</v>
      </c>
      <c r="C127" s="7"/>
      <c r="D127" s="10" t="e">
        <f>VLOOKUP(C127,品目ﾃﾞｰﾀ!$A$2:$B$22,2)</f>
        <v>#N/A</v>
      </c>
      <c r="E127" s="12"/>
      <c r="F127" s="3"/>
      <c r="G127" s="3"/>
      <c r="H127" s="11"/>
      <c r="I127" s="3"/>
      <c r="J127" s="3"/>
      <c r="K127" s="3"/>
      <c r="L127" s="6"/>
      <c r="M127" s="29" t="e">
        <f>IF(D127=品目ﾃﾞｰﾀ!$B$5,"枚",IF(D127=品目ﾃﾞｰﾀ!$B$7,"枚",IF(D127="","","本")))</f>
        <v>#N/A</v>
      </c>
      <c r="N127" s="32" t="e">
        <f t="shared" si="2"/>
        <v>#N/A</v>
      </c>
      <c r="O127" s="33" t="e">
        <f t="shared" si="3"/>
        <v>#N/A</v>
      </c>
      <c r="P127" s="10"/>
      <c r="Q127" s="79"/>
      <c r="S127" s="62"/>
      <c r="T127" s="62"/>
      <c r="U127" s="62"/>
      <c r="V127" s="62"/>
      <c r="W127" s="62"/>
    </row>
    <row r="128" spans="1:23" s="66" customFormat="1" ht="20.25" hidden="1" customHeight="1">
      <c r="A128" s="62"/>
      <c r="B128" s="76">
        <v>114</v>
      </c>
      <c r="C128" s="7"/>
      <c r="D128" s="10" t="e">
        <f>VLOOKUP(C128,品目ﾃﾞｰﾀ!$A$2:$B$22,2)</f>
        <v>#N/A</v>
      </c>
      <c r="E128" s="12"/>
      <c r="F128" s="13"/>
      <c r="G128" s="13"/>
      <c r="H128" s="11"/>
      <c r="I128" s="3"/>
      <c r="J128" s="3"/>
      <c r="K128" s="3"/>
      <c r="L128" s="6"/>
      <c r="M128" s="34" t="e">
        <f>IF(D128=品目ﾃﾞｰﾀ!$B$5,"枚",IF(D128=品目ﾃﾞｰﾀ!$B$7,"枚",IF(D128="","","本")))</f>
        <v>#N/A</v>
      </c>
      <c r="N128" s="32" t="e">
        <f t="shared" si="2"/>
        <v>#N/A</v>
      </c>
      <c r="O128" s="33" t="e">
        <f t="shared" si="3"/>
        <v>#N/A</v>
      </c>
      <c r="P128" s="10"/>
      <c r="Q128" s="79"/>
      <c r="S128" s="62"/>
      <c r="T128" s="62"/>
      <c r="U128" s="62"/>
      <c r="V128" s="62"/>
      <c r="W128" s="62"/>
    </row>
    <row r="129" spans="1:23" s="66" customFormat="1" ht="20.25" hidden="1" customHeight="1">
      <c r="A129" s="62"/>
      <c r="B129" s="76">
        <v>115</v>
      </c>
      <c r="C129" s="7"/>
      <c r="D129" s="10" t="e">
        <f>VLOOKUP(C129,品目ﾃﾞｰﾀ!$A$2:$B$22,2)</f>
        <v>#N/A</v>
      </c>
      <c r="E129" s="12"/>
      <c r="F129" s="3"/>
      <c r="G129" s="3"/>
      <c r="H129" s="11"/>
      <c r="I129" s="3"/>
      <c r="J129" s="3"/>
      <c r="K129" s="3"/>
      <c r="L129" s="6"/>
      <c r="M129" s="29" t="e">
        <f>IF(D129=品目ﾃﾞｰﾀ!$B$5,"枚",IF(D129=品目ﾃﾞｰﾀ!$B$7,"枚",IF(D129="","","本")))</f>
        <v>#N/A</v>
      </c>
      <c r="N129" s="32" t="e">
        <f t="shared" si="2"/>
        <v>#N/A</v>
      </c>
      <c r="O129" s="33" t="e">
        <f t="shared" si="3"/>
        <v>#N/A</v>
      </c>
      <c r="P129" s="10"/>
      <c r="Q129" s="79"/>
      <c r="S129" s="62"/>
      <c r="T129" s="62"/>
      <c r="U129" s="62"/>
      <c r="V129" s="62"/>
      <c r="W129" s="62"/>
    </row>
    <row r="130" spans="1:23" s="66" customFormat="1" ht="20.25" hidden="1" customHeight="1">
      <c r="A130" s="62"/>
      <c r="B130" s="76">
        <v>116</v>
      </c>
      <c r="C130" s="7"/>
      <c r="D130" s="10" t="e">
        <f>VLOOKUP(C130,品目ﾃﾞｰﾀ!$A$2:$B$22,2)</f>
        <v>#N/A</v>
      </c>
      <c r="E130" s="12"/>
      <c r="F130" s="3"/>
      <c r="G130" s="3"/>
      <c r="H130" s="11"/>
      <c r="I130" s="3"/>
      <c r="J130" s="3"/>
      <c r="K130" s="3"/>
      <c r="L130" s="6"/>
      <c r="M130" s="29" t="e">
        <f>IF(D130=品目ﾃﾞｰﾀ!$B$5,"枚",IF(D130=品目ﾃﾞｰﾀ!$B$7,"枚",IF(D130="","","本")))</f>
        <v>#N/A</v>
      </c>
      <c r="N130" s="32" t="e">
        <f t="shared" si="2"/>
        <v>#N/A</v>
      </c>
      <c r="O130" s="33" t="e">
        <f t="shared" si="3"/>
        <v>#N/A</v>
      </c>
      <c r="P130" s="10"/>
      <c r="Q130" s="79"/>
      <c r="S130" s="62"/>
      <c r="T130" s="62"/>
      <c r="U130" s="62"/>
      <c r="V130" s="62"/>
      <c r="W130" s="62"/>
    </row>
    <row r="131" spans="1:23" s="66" customFormat="1" ht="20.25" hidden="1" customHeight="1">
      <c r="A131" s="62"/>
      <c r="B131" s="76">
        <v>117</v>
      </c>
      <c r="C131" s="7"/>
      <c r="D131" s="10" t="e">
        <f>VLOOKUP(C131,品目ﾃﾞｰﾀ!$A$2:$B$22,2)</f>
        <v>#N/A</v>
      </c>
      <c r="E131" s="12"/>
      <c r="F131" s="3"/>
      <c r="G131" s="3"/>
      <c r="H131" s="11"/>
      <c r="I131" s="3"/>
      <c r="J131" s="3"/>
      <c r="K131" s="3"/>
      <c r="L131" s="6"/>
      <c r="M131" s="29" t="e">
        <f>IF(D131=品目ﾃﾞｰﾀ!$B$5,"枚",IF(D131=品目ﾃﾞｰﾀ!$B$7,"枚",IF(D131="","","本")))</f>
        <v>#N/A</v>
      </c>
      <c r="N131" s="32" t="e">
        <f t="shared" si="2"/>
        <v>#N/A</v>
      </c>
      <c r="O131" s="33" t="e">
        <f t="shared" si="3"/>
        <v>#N/A</v>
      </c>
      <c r="P131" s="10"/>
      <c r="Q131" s="79"/>
      <c r="S131" s="62"/>
      <c r="T131" s="62"/>
      <c r="U131" s="62"/>
      <c r="V131" s="62"/>
      <c r="W131" s="62"/>
    </row>
    <row r="132" spans="1:23" s="66" customFormat="1" ht="20.25" hidden="1" customHeight="1">
      <c r="A132" s="62"/>
      <c r="B132" s="76">
        <v>118</v>
      </c>
      <c r="C132" s="7"/>
      <c r="D132" s="10" t="e">
        <f>VLOOKUP(C132,品目ﾃﾞｰﾀ!$A$2:$B$22,2)</f>
        <v>#N/A</v>
      </c>
      <c r="E132" s="12"/>
      <c r="F132" s="3"/>
      <c r="G132" s="3"/>
      <c r="H132" s="11"/>
      <c r="I132" s="3"/>
      <c r="J132" s="3"/>
      <c r="K132" s="3"/>
      <c r="L132" s="6"/>
      <c r="M132" s="29" t="e">
        <f>IF(D132=品目ﾃﾞｰﾀ!$B$5,"枚",IF(D132=品目ﾃﾞｰﾀ!$B$7,"枚",IF(D132="","","本")))</f>
        <v>#N/A</v>
      </c>
      <c r="N132" s="32" t="e">
        <f t="shared" si="2"/>
        <v>#N/A</v>
      </c>
      <c r="O132" s="33" t="e">
        <f t="shared" si="3"/>
        <v>#N/A</v>
      </c>
      <c r="P132" s="10"/>
      <c r="Q132" s="79"/>
      <c r="S132" s="62"/>
      <c r="T132" s="62"/>
      <c r="U132" s="62"/>
      <c r="V132" s="62"/>
      <c r="W132" s="62"/>
    </row>
    <row r="133" spans="1:23" s="66" customFormat="1" ht="20.25" hidden="1" customHeight="1">
      <c r="A133" s="62"/>
      <c r="B133" s="76">
        <v>119</v>
      </c>
      <c r="C133" s="7"/>
      <c r="D133" s="10" t="e">
        <f>VLOOKUP(C133,品目ﾃﾞｰﾀ!$A$2:$B$22,2)</f>
        <v>#N/A</v>
      </c>
      <c r="E133" s="12"/>
      <c r="F133" s="3"/>
      <c r="G133" s="3"/>
      <c r="H133" s="11"/>
      <c r="I133" s="3"/>
      <c r="J133" s="3"/>
      <c r="K133" s="3"/>
      <c r="L133" s="6"/>
      <c r="M133" s="29" t="e">
        <f>IF(D133=品目ﾃﾞｰﾀ!$B$5,"枚",IF(D133=品目ﾃﾞｰﾀ!$B$7,"枚",IF(D133="","","本")))</f>
        <v>#N/A</v>
      </c>
      <c r="N133" s="32" t="e">
        <f t="shared" si="2"/>
        <v>#N/A</v>
      </c>
      <c r="O133" s="33" t="e">
        <f t="shared" si="3"/>
        <v>#N/A</v>
      </c>
      <c r="P133" s="10"/>
      <c r="Q133" s="79"/>
      <c r="S133" s="62"/>
      <c r="T133" s="62"/>
      <c r="U133" s="62"/>
      <c r="V133" s="62"/>
      <c r="W133" s="62"/>
    </row>
    <row r="134" spans="1:23" s="66" customFormat="1" ht="20.25" hidden="1" customHeight="1">
      <c r="A134" s="62"/>
      <c r="B134" s="76">
        <v>120</v>
      </c>
      <c r="C134" s="7"/>
      <c r="D134" s="10" t="e">
        <f>VLOOKUP(C134,品目ﾃﾞｰﾀ!$A$2:$B$22,2)</f>
        <v>#N/A</v>
      </c>
      <c r="E134" s="12"/>
      <c r="F134" s="3"/>
      <c r="G134" s="3"/>
      <c r="H134" s="11"/>
      <c r="I134" s="3"/>
      <c r="J134" s="3"/>
      <c r="K134" s="3"/>
      <c r="L134" s="6"/>
      <c r="M134" s="29" t="e">
        <f>IF(D134=品目ﾃﾞｰﾀ!$B$5,"枚",IF(D134=品目ﾃﾞｰﾀ!$B$7,"枚",IF(D134="","","本")))</f>
        <v>#N/A</v>
      </c>
      <c r="N134" s="32" t="e">
        <f t="shared" si="2"/>
        <v>#N/A</v>
      </c>
      <c r="O134" s="33" t="e">
        <f t="shared" si="3"/>
        <v>#N/A</v>
      </c>
      <c r="P134" s="10"/>
      <c r="Q134" s="79"/>
      <c r="S134" s="62"/>
      <c r="T134" s="62"/>
      <c r="U134" s="62"/>
      <c r="V134" s="62"/>
      <c r="W134" s="62"/>
    </row>
    <row r="135" spans="1:23" s="66" customFormat="1" ht="20.25" hidden="1" customHeight="1">
      <c r="A135" s="62"/>
      <c r="B135" s="76">
        <v>121</v>
      </c>
      <c r="C135" s="7"/>
      <c r="D135" s="10" t="e">
        <f>VLOOKUP(C135,品目ﾃﾞｰﾀ!$A$2:$B$22,2)</f>
        <v>#N/A</v>
      </c>
      <c r="E135" s="12"/>
      <c r="F135" s="3"/>
      <c r="G135" s="3"/>
      <c r="H135" s="11"/>
      <c r="I135" s="3"/>
      <c r="J135" s="3"/>
      <c r="K135" s="3"/>
      <c r="L135" s="6"/>
      <c r="M135" s="29" t="e">
        <f>IF(D135=品目ﾃﾞｰﾀ!$B$5,"枚",IF(D135=品目ﾃﾞｰﾀ!$B$7,"枚",IF(D135="","","本")))</f>
        <v>#N/A</v>
      </c>
      <c r="N135" s="32" t="e">
        <f t="shared" si="2"/>
        <v>#N/A</v>
      </c>
      <c r="O135" s="33" t="e">
        <f t="shared" si="3"/>
        <v>#N/A</v>
      </c>
      <c r="P135" s="10"/>
      <c r="Q135" s="79"/>
      <c r="S135" s="62"/>
      <c r="T135" s="62"/>
      <c r="U135" s="62"/>
      <c r="V135" s="62"/>
      <c r="W135" s="62"/>
    </row>
    <row r="136" spans="1:23" s="66" customFormat="1" ht="20.25" hidden="1" customHeight="1">
      <c r="A136" s="62"/>
      <c r="B136" s="76">
        <v>122</v>
      </c>
      <c r="C136" s="7"/>
      <c r="D136" s="10" t="e">
        <f>VLOOKUP(C136,品目ﾃﾞｰﾀ!$A$2:$B$22,2)</f>
        <v>#N/A</v>
      </c>
      <c r="E136" s="12"/>
      <c r="F136" s="3"/>
      <c r="G136" s="3"/>
      <c r="H136" s="11"/>
      <c r="I136" s="3"/>
      <c r="J136" s="3"/>
      <c r="K136" s="3"/>
      <c r="L136" s="6"/>
      <c r="M136" s="29" t="e">
        <f>IF(D136=品目ﾃﾞｰﾀ!$B$5,"枚",IF(D136=品目ﾃﾞｰﾀ!$B$7,"枚",IF(D136="","","本")))</f>
        <v>#N/A</v>
      </c>
      <c r="N136" s="32" t="e">
        <f t="shared" si="2"/>
        <v>#N/A</v>
      </c>
      <c r="O136" s="33" t="e">
        <f t="shared" si="3"/>
        <v>#N/A</v>
      </c>
      <c r="P136" s="10"/>
      <c r="Q136" s="79"/>
      <c r="S136" s="62"/>
      <c r="T136" s="62"/>
      <c r="U136" s="62"/>
      <c r="V136" s="62"/>
      <c r="W136" s="62"/>
    </row>
    <row r="137" spans="1:23" s="66" customFormat="1" ht="20.25" hidden="1" customHeight="1">
      <c r="A137" s="62"/>
      <c r="B137" s="76">
        <v>123</v>
      </c>
      <c r="C137" s="7"/>
      <c r="D137" s="10" t="e">
        <f>VLOOKUP(C137,品目ﾃﾞｰﾀ!$A$2:$B$22,2)</f>
        <v>#N/A</v>
      </c>
      <c r="E137" s="12"/>
      <c r="F137" s="3"/>
      <c r="G137" s="3"/>
      <c r="H137" s="11"/>
      <c r="I137" s="3"/>
      <c r="J137" s="3"/>
      <c r="K137" s="3"/>
      <c r="L137" s="6"/>
      <c r="M137" s="29" t="e">
        <f>IF(D137=品目ﾃﾞｰﾀ!$B$5,"枚",IF(D137=品目ﾃﾞｰﾀ!$B$7,"枚",IF(D137="","","本")))</f>
        <v>#N/A</v>
      </c>
      <c r="N137" s="32" t="e">
        <f t="shared" si="2"/>
        <v>#N/A</v>
      </c>
      <c r="O137" s="33" t="e">
        <f t="shared" si="3"/>
        <v>#N/A</v>
      </c>
      <c r="P137" s="10"/>
      <c r="Q137" s="79"/>
      <c r="S137" s="62"/>
      <c r="T137" s="62"/>
      <c r="U137" s="62"/>
      <c r="V137" s="62"/>
      <c r="W137" s="62"/>
    </row>
    <row r="138" spans="1:23" s="66" customFormat="1" ht="20.25" hidden="1" customHeight="1">
      <c r="A138" s="62"/>
      <c r="B138" s="76">
        <v>124</v>
      </c>
      <c r="C138" s="7"/>
      <c r="D138" s="10" t="e">
        <f>VLOOKUP(C138,品目ﾃﾞｰﾀ!$A$2:$B$22,2)</f>
        <v>#N/A</v>
      </c>
      <c r="E138" s="12"/>
      <c r="F138" s="3"/>
      <c r="G138" s="3"/>
      <c r="H138" s="11"/>
      <c r="I138" s="3"/>
      <c r="J138" s="3"/>
      <c r="K138" s="3"/>
      <c r="L138" s="6"/>
      <c r="M138" s="29" t="e">
        <f>IF(D138=品目ﾃﾞｰﾀ!$B$5,"枚",IF(D138=品目ﾃﾞｰﾀ!$B$7,"枚",IF(D138="","","本")))</f>
        <v>#N/A</v>
      </c>
      <c r="N138" s="32" t="e">
        <f t="shared" si="2"/>
        <v>#N/A</v>
      </c>
      <c r="O138" s="33" t="e">
        <f t="shared" si="3"/>
        <v>#N/A</v>
      </c>
      <c r="P138" s="10"/>
      <c r="Q138" s="79"/>
      <c r="S138" s="62"/>
      <c r="T138" s="62"/>
      <c r="U138" s="62"/>
      <c r="V138" s="62"/>
      <c r="W138" s="62"/>
    </row>
    <row r="139" spans="1:23" s="66" customFormat="1" ht="20.25" hidden="1" customHeight="1">
      <c r="A139" s="62"/>
      <c r="B139" s="76">
        <v>125</v>
      </c>
      <c r="C139" s="7"/>
      <c r="D139" s="10" t="e">
        <f>VLOOKUP(C139,品目ﾃﾞｰﾀ!$A$2:$B$22,2)</f>
        <v>#N/A</v>
      </c>
      <c r="E139" s="12"/>
      <c r="F139" s="3"/>
      <c r="G139" s="3"/>
      <c r="H139" s="11"/>
      <c r="I139" s="3"/>
      <c r="J139" s="3"/>
      <c r="K139" s="3"/>
      <c r="L139" s="6"/>
      <c r="M139" s="29" t="e">
        <f>IF(D139=品目ﾃﾞｰﾀ!$B$5,"枚",IF(D139=品目ﾃﾞｰﾀ!$B$7,"枚",IF(D139="","","本")))</f>
        <v>#N/A</v>
      </c>
      <c r="N139" s="32" t="e">
        <f t="shared" si="2"/>
        <v>#N/A</v>
      </c>
      <c r="O139" s="33" t="e">
        <f t="shared" si="3"/>
        <v>#N/A</v>
      </c>
      <c r="P139" s="10"/>
      <c r="Q139" s="79"/>
      <c r="S139" s="62"/>
      <c r="T139" s="62"/>
      <c r="U139" s="62"/>
      <c r="V139" s="62"/>
      <c r="W139" s="62"/>
    </row>
    <row r="140" spans="1:23" s="66" customFormat="1" ht="20.25" hidden="1" customHeight="1">
      <c r="A140" s="62"/>
      <c r="B140" s="76">
        <v>126</v>
      </c>
      <c r="C140" s="7"/>
      <c r="D140" s="10" t="e">
        <f>VLOOKUP(C140,品目ﾃﾞｰﾀ!$A$2:$B$22,2)</f>
        <v>#N/A</v>
      </c>
      <c r="E140" s="12"/>
      <c r="F140" s="3"/>
      <c r="G140" s="3"/>
      <c r="H140" s="11"/>
      <c r="I140" s="3"/>
      <c r="J140" s="3"/>
      <c r="K140" s="3"/>
      <c r="L140" s="6"/>
      <c r="M140" s="29" t="e">
        <f>IF(D140=品目ﾃﾞｰﾀ!$B$5,"枚",IF(D140=品目ﾃﾞｰﾀ!$B$7,"枚",IF(D140="","","本")))</f>
        <v>#N/A</v>
      </c>
      <c r="N140" s="32" t="e">
        <f t="shared" si="2"/>
        <v>#N/A</v>
      </c>
      <c r="O140" s="33" t="e">
        <f t="shared" si="3"/>
        <v>#N/A</v>
      </c>
      <c r="P140" s="10"/>
      <c r="Q140" s="79"/>
      <c r="S140" s="62"/>
      <c r="T140" s="62"/>
      <c r="U140" s="62"/>
      <c r="V140" s="62"/>
      <c r="W140" s="62"/>
    </row>
    <row r="141" spans="1:23" s="66" customFormat="1" ht="20.25" hidden="1" customHeight="1">
      <c r="A141" s="62"/>
      <c r="B141" s="76">
        <v>127</v>
      </c>
      <c r="C141" s="7"/>
      <c r="D141" s="10" t="e">
        <f>VLOOKUP(C141,品目ﾃﾞｰﾀ!$A$2:$B$22,2)</f>
        <v>#N/A</v>
      </c>
      <c r="E141" s="12"/>
      <c r="F141" s="3"/>
      <c r="G141" s="3"/>
      <c r="H141" s="11"/>
      <c r="I141" s="3"/>
      <c r="J141" s="3"/>
      <c r="K141" s="3"/>
      <c r="L141" s="6"/>
      <c r="M141" s="29" t="e">
        <f>IF(D141=品目ﾃﾞｰﾀ!$B$5,"枚",IF(D141=品目ﾃﾞｰﾀ!$B$7,"枚",IF(D141="","","本")))</f>
        <v>#N/A</v>
      </c>
      <c r="N141" s="32" t="e">
        <f t="shared" si="2"/>
        <v>#N/A</v>
      </c>
      <c r="O141" s="33" t="e">
        <f t="shared" si="3"/>
        <v>#N/A</v>
      </c>
      <c r="P141" s="10"/>
      <c r="Q141" s="79"/>
      <c r="S141" s="62"/>
      <c r="T141" s="62"/>
      <c r="U141" s="62"/>
      <c r="V141" s="62"/>
      <c r="W141" s="62"/>
    </row>
    <row r="142" spans="1:23" s="66" customFormat="1" ht="20.25" hidden="1" customHeight="1">
      <c r="A142" s="62"/>
      <c r="B142" s="76">
        <v>128</v>
      </c>
      <c r="C142" s="7"/>
      <c r="D142" s="10" t="e">
        <f>VLOOKUP(C142,品目ﾃﾞｰﾀ!$A$2:$B$22,2)</f>
        <v>#N/A</v>
      </c>
      <c r="E142" s="12"/>
      <c r="F142" s="3"/>
      <c r="G142" s="3"/>
      <c r="H142" s="11"/>
      <c r="I142" s="3"/>
      <c r="J142" s="3"/>
      <c r="K142" s="3"/>
      <c r="L142" s="6"/>
      <c r="M142" s="29" t="e">
        <f>IF(D142=品目ﾃﾞｰﾀ!$B$5,"枚",IF(D142=品目ﾃﾞｰﾀ!$B$7,"枚",IF(D142="","","本")))</f>
        <v>#N/A</v>
      </c>
      <c r="N142" s="32" t="e">
        <f t="shared" si="2"/>
        <v>#N/A</v>
      </c>
      <c r="O142" s="33" t="e">
        <f t="shared" si="3"/>
        <v>#N/A</v>
      </c>
      <c r="P142" s="10"/>
      <c r="Q142" s="79"/>
      <c r="S142" s="62"/>
      <c r="T142" s="62"/>
      <c r="U142" s="62"/>
      <c r="V142" s="62"/>
      <c r="W142" s="62"/>
    </row>
    <row r="143" spans="1:23" s="66" customFormat="1" ht="20.25" hidden="1" customHeight="1">
      <c r="A143" s="62"/>
      <c r="B143" s="76">
        <v>129</v>
      </c>
      <c r="C143" s="7"/>
      <c r="D143" s="10" t="e">
        <f>VLOOKUP(C143,品目ﾃﾞｰﾀ!$A$2:$B$22,2)</f>
        <v>#N/A</v>
      </c>
      <c r="E143" s="12"/>
      <c r="F143" s="3"/>
      <c r="G143" s="3"/>
      <c r="H143" s="11"/>
      <c r="I143" s="3"/>
      <c r="J143" s="3"/>
      <c r="K143" s="3"/>
      <c r="L143" s="6"/>
      <c r="M143" s="29" t="e">
        <f>IF(D143=品目ﾃﾞｰﾀ!$B$5,"枚",IF(D143=品目ﾃﾞｰﾀ!$B$7,"枚",IF(D143="","","本")))</f>
        <v>#N/A</v>
      </c>
      <c r="N143" s="32" t="e">
        <f t="shared" ref="N143:N198" si="4">IF(D143="Ⅳ 壁板",ROUND(I143*K143/1000000,4)*L143,IF(D143="Ⅵ フローリング",ROUND(I143*K143/1000000,4)*L143,ROUND(I143*J143*K143/1000000000,4)*L143))</f>
        <v>#N/A</v>
      </c>
      <c r="O143" s="33" t="e">
        <f t="shared" ref="O143:O198" si="5">IF(D143="Ⅳ 壁板","㎡",IF(D143="Ⅵ フローリング","㎡",IF(D143="","","㎥")))</f>
        <v>#N/A</v>
      </c>
      <c r="P143" s="10"/>
      <c r="Q143" s="79"/>
      <c r="S143" s="62"/>
      <c r="T143" s="62"/>
      <c r="U143" s="62"/>
      <c r="V143" s="62"/>
      <c r="W143" s="62"/>
    </row>
    <row r="144" spans="1:23" s="66" customFormat="1" ht="20.25" hidden="1" customHeight="1">
      <c r="A144" s="62"/>
      <c r="B144" s="76">
        <v>130</v>
      </c>
      <c r="C144" s="7"/>
      <c r="D144" s="10" t="e">
        <f>VLOOKUP(C144,品目ﾃﾞｰﾀ!$A$2:$B$22,2)</f>
        <v>#N/A</v>
      </c>
      <c r="E144" s="12"/>
      <c r="F144" s="3"/>
      <c r="G144" s="3"/>
      <c r="H144" s="11"/>
      <c r="I144" s="3"/>
      <c r="J144" s="3"/>
      <c r="K144" s="3"/>
      <c r="L144" s="6"/>
      <c r="M144" s="29" t="e">
        <f>IF(D144=品目ﾃﾞｰﾀ!$B$5,"枚",IF(D144=品目ﾃﾞｰﾀ!$B$7,"枚",IF(D144="","","本")))</f>
        <v>#N/A</v>
      </c>
      <c r="N144" s="32" t="e">
        <f t="shared" si="4"/>
        <v>#N/A</v>
      </c>
      <c r="O144" s="33" t="e">
        <f t="shared" si="5"/>
        <v>#N/A</v>
      </c>
      <c r="P144" s="10"/>
      <c r="Q144" s="79"/>
      <c r="S144" s="62"/>
      <c r="T144" s="62"/>
      <c r="U144" s="62"/>
      <c r="V144" s="62"/>
      <c r="W144" s="62"/>
    </row>
    <row r="145" spans="1:23" s="66" customFormat="1" ht="20.25" hidden="1" customHeight="1">
      <c r="A145" s="62"/>
      <c r="B145" s="76">
        <v>131</v>
      </c>
      <c r="C145" s="7"/>
      <c r="D145" s="10" t="e">
        <f>VLOOKUP(C145,品目ﾃﾞｰﾀ!$A$2:$B$22,2)</f>
        <v>#N/A</v>
      </c>
      <c r="E145" s="12"/>
      <c r="F145" s="3"/>
      <c r="G145" s="3"/>
      <c r="H145" s="11"/>
      <c r="I145" s="3"/>
      <c r="J145" s="3"/>
      <c r="K145" s="3"/>
      <c r="L145" s="6"/>
      <c r="M145" s="29" t="e">
        <f>IF(D145=品目ﾃﾞｰﾀ!$B$5,"枚",IF(D145=品目ﾃﾞｰﾀ!$B$7,"枚",IF(D145="","","本")))</f>
        <v>#N/A</v>
      </c>
      <c r="N145" s="32" t="e">
        <f t="shared" si="4"/>
        <v>#N/A</v>
      </c>
      <c r="O145" s="33" t="e">
        <f t="shared" si="5"/>
        <v>#N/A</v>
      </c>
      <c r="P145" s="10"/>
      <c r="Q145" s="79"/>
      <c r="S145" s="62"/>
      <c r="T145" s="62"/>
      <c r="U145" s="62"/>
      <c r="V145" s="62"/>
      <c r="W145" s="62"/>
    </row>
    <row r="146" spans="1:23" s="66" customFormat="1" ht="20.25" hidden="1" customHeight="1">
      <c r="A146" s="62"/>
      <c r="B146" s="76">
        <v>132</v>
      </c>
      <c r="C146" s="7"/>
      <c r="D146" s="10" t="e">
        <f>VLOOKUP(C146,品目ﾃﾞｰﾀ!$A$2:$B$22,2)</f>
        <v>#N/A</v>
      </c>
      <c r="E146" s="12"/>
      <c r="F146" s="3"/>
      <c r="G146" s="3"/>
      <c r="H146" s="11"/>
      <c r="I146" s="3"/>
      <c r="J146" s="3"/>
      <c r="K146" s="3"/>
      <c r="L146" s="6"/>
      <c r="M146" s="29" t="e">
        <f>IF(D146=品目ﾃﾞｰﾀ!$B$5,"枚",IF(D146=品目ﾃﾞｰﾀ!$B$7,"枚",IF(D146="","","本")))</f>
        <v>#N/A</v>
      </c>
      <c r="N146" s="32" t="e">
        <f t="shared" si="4"/>
        <v>#N/A</v>
      </c>
      <c r="O146" s="33" t="e">
        <f t="shared" si="5"/>
        <v>#N/A</v>
      </c>
      <c r="P146" s="10"/>
      <c r="Q146" s="79"/>
      <c r="S146" s="62"/>
      <c r="T146" s="62"/>
      <c r="U146" s="62"/>
      <c r="V146" s="62"/>
      <c r="W146" s="62"/>
    </row>
    <row r="147" spans="1:23" s="66" customFormat="1" ht="20.25" hidden="1" customHeight="1">
      <c r="A147" s="62"/>
      <c r="B147" s="76">
        <v>133</v>
      </c>
      <c r="C147" s="7"/>
      <c r="D147" s="10" t="e">
        <f>VLOOKUP(C147,品目ﾃﾞｰﾀ!$A$2:$B$22,2)</f>
        <v>#N/A</v>
      </c>
      <c r="E147" s="12"/>
      <c r="F147" s="3"/>
      <c r="G147" s="3"/>
      <c r="H147" s="11"/>
      <c r="I147" s="3"/>
      <c r="J147" s="3"/>
      <c r="K147" s="3"/>
      <c r="L147" s="6"/>
      <c r="M147" s="29" t="e">
        <f>IF(D147=品目ﾃﾞｰﾀ!$B$5,"枚",IF(D147=品目ﾃﾞｰﾀ!$B$7,"枚",IF(D147="","","本")))</f>
        <v>#N/A</v>
      </c>
      <c r="N147" s="32" t="e">
        <f t="shared" si="4"/>
        <v>#N/A</v>
      </c>
      <c r="O147" s="33" t="e">
        <f t="shared" si="5"/>
        <v>#N/A</v>
      </c>
      <c r="P147" s="10"/>
      <c r="Q147" s="79"/>
      <c r="S147" s="62"/>
      <c r="T147" s="62"/>
      <c r="U147" s="62"/>
      <c r="V147" s="62"/>
      <c r="W147" s="62"/>
    </row>
    <row r="148" spans="1:23" s="66" customFormat="1" ht="20.25" hidden="1" customHeight="1">
      <c r="A148" s="62"/>
      <c r="B148" s="76">
        <v>134</v>
      </c>
      <c r="C148" s="7"/>
      <c r="D148" s="10" t="e">
        <f>VLOOKUP(C148,品目ﾃﾞｰﾀ!$A$2:$B$22,2)</f>
        <v>#N/A</v>
      </c>
      <c r="E148" s="12"/>
      <c r="F148" s="3"/>
      <c r="G148" s="3"/>
      <c r="H148" s="11"/>
      <c r="I148" s="3"/>
      <c r="J148" s="3"/>
      <c r="K148" s="3"/>
      <c r="L148" s="6"/>
      <c r="M148" s="29" t="e">
        <f>IF(D148=品目ﾃﾞｰﾀ!$B$5,"枚",IF(D148=品目ﾃﾞｰﾀ!$B$7,"枚",IF(D148="","","本")))</f>
        <v>#N/A</v>
      </c>
      <c r="N148" s="32" t="e">
        <f t="shared" si="4"/>
        <v>#N/A</v>
      </c>
      <c r="O148" s="33" t="e">
        <f t="shared" si="5"/>
        <v>#N/A</v>
      </c>
      <c r="P148" s="10"/>
      <c r="Q148" s="79"/>
      <c r="S148" s="62"/>
      <c r="T148" s="62"/>
      <c r="U148" s="62"/>
      <c r="V148" s="62"/>
      <c r="W148" s="62"/>
    </row>
    <row r="149" spans="1:23" s="66" customFormat="1" ht="20.25" hidden="1" customHeight="1">
      <c r="A149" s="62"/>
      <c r="B149" s="76">
        <v>135</v>
      </c>
      <c r="C149" s="7"/>
      <c r="D149" s="10" t="e">
        <f>VLOOKUP(C149,品目ﾃﾞｰﾀ!$A$2:$B$22,2)</f>
        <v>#N/A</v>
      </c>
      <c r="E149" s="12"/>
      <c r="F149" s="3"/>
      <c r="G149" s="3"/>
      <c r="H149" s="11"/>
      <c r="I149" s="3"/>
      <c r="J149" s="3"/>
      <c r="K149" s="3"/>
      <c r="L149" s="6"/>
      <c r="M149" s="29" t="e">
        <f>IF(D149=品目ﾃﾞｰﾀ!$B$5,"枚",IF(D149=品目ﾃﾞｰﾀ!$B$7,"枚",IF(D149="","","本")))</f>
        <v>#N/A</v>
      </c>
      <c r="N149" s="32" t="e">
        <f t="shared" si="4"/>
        <v>#N/A</v>
      </c>
      <c r="O149" s="33" t="e">
        <f t="shared" si="5"/>
        <v>#N/A</v>
      </c>
      <c r="P149" s="10"/>
      <c r="Q149" s="79"/>
      <c r="S149" s="62"/>
      <c r="T149" s="62"/>
      <c r="U149" s="62"/>
      <c r="V149" s="62"/>
      <c r="W149" s="62"/>
    </row>
    <row r="150" spans="1:23" s="66" customFormat="1" ht="20.25" hidden="1" customHeight="1">
      <c r="A150" s="62"/>
      <c r="B150" s="76">
        <v>136</v>
      </c>
      <c r="C150" s="7"/>
      <c r="D150" s="10" t="e">
        <f>VLOOKUP(C150,品目ﾃﾞｰﾀ!$A$2:$B$22,2)</f>
        <v>#N/A</v>
      </c>
      <c r="E150" s="12"/>
      <c r="F150" s="3"/>
      <c r="G150" s="3"/>
      <c r="H150" s="11"/>
      <c r="I150" s="3"/>
      <c r="J150" s="3"/>
      <c r="K150" s="3"/>
      <c r="L150" s="6"/>
      <c r="M150" s="29" t="e">
        <f>IF(D150=品目ﾃﾞｰﾀ!$B$5,"枚",IF(D150=品目ﾃﾞｰﾀ!$B$7,"枚",IF(D150="","","本")))</f>
        <v>#N/A</v>
      </c>
      <c r="N150" s="32" t="e">
        <f t="shared" si="4"/>
        <v>#N/A</v>
      </c>
      <c r="O150" s="33" t="e">
        <f t="shared" si="5"/>
        <v>#N/A</v>
      </c>
      <c r="P150" s="10"/>
      <c r="Q150" s="79"/>
      <c r="S150" s="62"/>
      <c r="T150" s="62"/>
      <c r="U150" s="62"/>
      <c r="V150" s="62"/>
      <c r="W150" s="62"/>
    </row>
    <row r="151" spans="1:23" s="66" customFormat="1" ht="20.25" hidden="1" customHeight="1">
      <c r="A151" s="62"/>
      <c r="B151" s="76">
        <v>137</v>
      </c>
      <c r="C151" s="7"/>
      <c r="D151" s="10" t="e">
        <f>VLOOKUP(C151,品目ﾃﾞｰﾀ!$A$2:$B$22,2)</f>
        <v>#N/A</v>
      </c>
      <c r="E151" s="12"/>
      <c r="F151" s="3"/>
      <c r="G151" s="3"/>
      <c r="H151" s="11"/>
      <c r="I151" s="3"/>
      <c r="J151" s="3"/>
      <c r="K151" s="3"/>
      <c r="L151" s="6"/>
      <c r="M151" s="29" t="e">
        <f>IF(D151=品目ﾃﾞｰﾀ!$B$5,"枚",IF(D151=品目ﾃﾞｰﾀ!$B$7,"枚",IF(D151="","","本")))</f>
        <v>#N/A</v>
      </c>
      <c r="N151" s="32" t="e">
        <f t="shared" si="4"/>
        <v>#N/A</v>
      </c>
      <c r="O151" s="33" t="e">
        <f t="shared" si="5"/>
        <v>#N/A</v>
      </c>
      <c r="P151" s="10"/>
      <c r="Q151" s="79"/>
      <c r="S151" s="62"/>
      <c r="T151" s="62"/>
      <c r="U151" s="62"/>
      <c r="V151" s="62"/>
      <c r="W151" s="62"/>
    </row>
    <row r="152" spans="1:23" s="66" customFormat="1" ht="20.25" hidden="1" customHeight="1">
      <c r="A152" s="62"/>
      <c r="B152" s="76">
        <v>138</v>
      </c>
      <c r="C152" s="7"/>
      <c r="D152" s="10" t="e">
        <f>VLOOKUP(C152,品目ﾃﾞｰﾀ!$A$2:$B$22,2)</f>
        <v>#N/A</v>
      </c>
      <c r="E152" s="12"/>
      <c r="F152" s="3"/>
      <c r="G152" s="3"/>
      <c r="H152" s="11"/>
      <c r="I152" s="3"/>
      <c r="J152" s="3"/>
      <c r="K152" s="3"/>
      <c r="L152" s="6"/>
      <c r="M152" s="29" t="e">
        <f>IF(D152=品目ﾃﾞｰﾀ!$B$5,"枚",IF(D152=品目ﾃﾞｰﾀ!$B$7,"枚",IF(D152="","","本")))</f>
        <v>#N/A</v>
      </c>
      <c r="N152" s="32" t="e">
        <f t="shared" si="4"/>
        <v>#N/A</v>
      </c>
      <c r="O152" s="33" t="e">
        <f t="shared" si="5"/>
        <v>#N/A</v>
      </c>
      <c r="P152" s="10"/>
      <c r="Q152" s="79"/>
      <c r="S152" s="62"/>
      <c r="T152" s="62"/>
      <c r="U152" s="62"/>
      <c r="V152" s="62"/>
      <c r="W152" s="62"/>
    </row>
    <row r="153" spans="1:23" s="66" customFormat="1" ht="20.25" hidden="1" customHeight="1">
      <c r="A153" s="62"/>
      <c r="B153" s="76">
        <v>139</v>
      </c>
      <c r="C153" s="7"/>
      <c r="D153" s="10" t="e">
        <f>VLOOKUP(C153,品目ﾃﾞｰﾀ!$A$2:$B$22,2)</f>
        <v>#N/A</v>
      </c>
      <c r="E153" s="12"/>
      <c r="F153" s="3"/>
      <c r="G153" s="3"/>
      <c r="H153" s="11"/>
      <c r="I153" s="3"/>
      <c r="J153" s="3"/>
      <c r="K153" s="3"/>
      <c r="L153" s="6"/>
      <c r="M153" s="29" t="e">
        <f>IF(D153=品目ﾃﾞｰﾀ!$B$5,"枚",IF(D153=品目ﾃﾞｰﾀ!$B$7,"枚",IF(D153="","","本")))</f>
        <v>#N/A</v>
      </c>
      <c r="N153" s="32" t="e">
        <f t="shared" si="4"/>
        <v>#N/A</v>
      </c>
      <c r="O153" s="33" t="e">
        <f t="shared" si="5"/>
        <v>#N/A</v>
      </c>
      <c r="P153" s="10"/>
      <c r="Q153" s="79"/>
      <c r="S153" s="62"/>
      <c r="T153" s="62"/>
      <c r="U153" s="62"/>
      <c r="V153" s="62"/>
      <c r="W153" s="62"/>
    </row>
    <row r="154" spans="1:23" s="66" customFormat="1" ht="20.25" hidden="1" customHeight="1">
      <c r="A154" s="62"/>
      <c r="B154" s="76">
        <v>140</v>
      </c>
      <c r="C154" s="7"/>
      <c r="D154" s="10" t="e">
        <f>VLOOKUP(C154,品目ﾃﾞｰﾀ!$A$2:$B$22,2)</f>
        <v>#N/A</v>
      </c>
      <c r="E154" s="12"/>
      <c r="F154" s="3"/>
      <c r="G154" s="3"/>
      <c r="H154" s="11"/>
      <c r="I154" s="3"/>
      <c r="J154" s="3"/>
      <c r="K154" s="3"/>
      <c r="L154" s="6"/>
      <c r="M154" s="29" t="e">
        <f>IF(D154=品目ﾃﾞｰﾀ!$B$5,"枚",IF(D154=品目ﾃﾞｰﾀ!$B$7,"枚",IF(D154="","","本")))</f>
        <v>#N/A</v>
      </c>
      <c r="N154" s="32" t="e">
        <f t="shared" si="4"/>
        <v>#N/A</v>
      </c>
      <c r="O154" s="33" t="e">
        <f t="shared" si="5"/>
        <v>#N/A</v>
      </c>
      <c r="P154" s="10"/>
      <c r="Q154" s="79"/>
      <c r="S154" s="62"/>
      <c r="T154" s="62"/>
      <c r="U154" s="62"/>
      <c r="V154" s="62"/>
      <c r="W154" s="62"/>
    </row>
    <row r="155" spans="1:23" s="66" customFormat="1" ht="20.25" hidden="1" customHeight="1">
      <c r="A155" s="62"/>
      <c r="B155" s="76">
        <v>141</v>
      </c>
      <c r="C155" s="7"/>
      <c r="D155" s="10" t="e">
        <f>VLOOKUP(C155,品目ﾃﾞｰﾀ!$A$2:$B$22,2)</f>
        <v>#N/A</v>
      </c>
      <c r="E155" s="12"/>
      <c r="F155" s="3"/>
      <c r="G155" s="3"/>
      <c r="H155" s="11"/>
      <c r="I155" s="3"/>
      <c r="J155" s="3"/>
      <c r="K155" s="3"/>
      <c r="L155" s="6"/>
      <c r="M155" s="29" t="e">
        <f>IF(D155=品目ﾃﾞｰﾀ!$B$5,"枚",IF(D155=品目ﾃﾞｰﾀ!$B$7,"枚",IF(D155="","","本")))</f>
        <v>#N/A</v>
      </c>
      <c r="N155" s="32" t="e">
        <f t="shared" si="4"/>
        <v>#N/A</v>
      </c>
      <c r="O155" s="33" t="e">
        <f t="shared" si="5"/>
        <v>#N/A</v>
      </c>
      <c r="P155" s="10"/>
      <c r="Q155" s="79"/>
      <c r="S155" s="62"/>
      <c r="T155" s="62"/>
      <c r="U155" s="62"/>
      <c r="V155" s="62"/>
      <c r="W155" s="62"/>
    </row>
    <row r="156" spans="1:23" s="66" customFormat="1" ht="20.25" hidden="1" customHeight="1">
      <c r="A156" s="62"/>
      <c r="B156" s="76">
        <v>142</v>
      </c>
      <c r="C156" s="7"/>
      <c r="D156" s="10" t="e">
        <f>VLOOKUP(C156,品目ﾃﾞｰﾀ!$A$2:$B$22,2)</f>
        <v>#N/A</v>
      </c>
      <c r="E156" s="12"/>
      <c r="F156" s="3"/>
      <c r="G156" s="3"/>
      <c r="H156" s="11"/>
      <c r="I156" s="3"/>
      <c r="J156" s="3"/>
      <c r="K156" s="3"/>
      <c r="L156" s="6"/>
      <c r="M156" s="29" t="e">
        <f>IF(D156=品目ﾃﾞｰﾀ!$B$5,"枚",IF(D156=品目ﾃﾞｰﾀ!$B$7,"枚",IF(D156="","","本")))</f>
        <v>#N/A</v>
      </c>
      <c r="N156" s="32" t="e">
        <f t="shared" si="4"/>
        <v>#N/A</v>
      </c>
      <c r="O156" s="33" t="e">
        <f t="shared" si="5"/>
        <v>#N/A</v>
      </c>
      <c r="P156" s="10"/>
      <c r="Q156" s="79"/>
      <c r="S156" s="62"/>
      <c r="T156" s="62"/>
      <c r="U156" s="62"/>
      <c r="V156" s="62"/>
      <c r="W156" s="62"/>
    </row>
    <row r="157" spans="1:23" s="66" customFormat="1" ht="20.25" hidden="1" customHeight="1">
      <c r="A157" s="62"/>
      <c r="B157" s="76">
        <v>143</v>
      </c>
      <c r="C157" s="7"/>
      <c r="D157" s="10" t="e">
        <f>VLOOKUP(C157,品目ﾃﾞｰﾀ!$A$2:$B$22,2)</f>
        <v>#N/A</v>
      </c>
      <c r="E157" s="12"/>
      <c r="F157" s="3"/>
      <c r="G157" s="3"/>
      <c r="H157" s="11"/>
      <c r="I157" s="3"/>
      <c r="J157" s="3"/>
      <c r="K157" s="3"/>
      <c r="L157" s="6"/>
      <c r="M157" s="29" t="e">
        <f>IF(D157=品目ﾃﾞｰﾀ!$B$5,"枚",IF(D157=品目ﾃﾞｰﾀ!$B$7,"枚",IF(D157="","","本")))</f>
        <v>#N/A</v>
      </c>
      <c r="N157" s="32" t="e">
        <f t="shared" si="4"/>
        <v>#N/A</v>
      </c>
      <c r="O157" s="33" t="e">
        <f t="shared" si="5"/>
        <v>#N/A</v>
      </c>
      <c r="P157" s="10"/>
      <c r="Q157" s="79"/>
      <c r="S157" s="62"/>
      <c r="T157" s="62"/>
      <c r="U157" s="62"/>
      <c r="V157" s="62"/>
      <c r="W157" s="62"/>
    </row>
    <row r="158" spans="1:23" s="66" customFormat="1" ht="20.25" hidden="1" customHeight="1">
      <c r="A158" s="62"/>
      <c r="B158" s="76">
        <v>144</v>
      </c>
      <c r="C158" s="7"/>
      <c r="D158" s="10" t="e">
        <f>VLOOKUP(C158,品目ﾃﾞｰﾀ!$A$2:$B$22,2)</f>
        <v>#N/A</v>
      </c>
      <c r="E158" s="12"/>
      <c r="F158" s="3"/>
      <c r="G158" s="3"/>
      <c r="H158" s="11"/>
      <c r="I158" s="3"/>
      <c r="J158" s="3"/>
      <c r="K158" s="3"/>
      <c r="L158" s="6"/>
      <c r="M158" s="29" t="e">
        <f>IF(D158=品目ﾃﾞｰﾀ!$B$5,"枚",IF(D158=品目ﾃﾞｰﾀ!$B$7,"枚",IF(D158="","","本")))</f>
        <v>#N/A</v>
      </c>
      <c r="N158" s="32" t="e">
        <f t="shared" si="4"/>
        <v>#N/A</v>
      </c>
      <c r="O158" s="33" t="e">
        <f t="shared" si="5"/>
        <v>#N/A</v>
      </c>
      <c r="P158" s="10"/>
      <c r="Q158" s="79"/>
      <c r="S158" s="62"/>
      <c r="T158" s="62"/>
      <c r="U158" s="62"/>
      <c r="V158" s="62"/>
      <c r="W158" s="62"/>
    </row>
    <row r="159" spans="1:23" s="66" customFormat="1" ht="20.25" hidden="1" customHeight="1">
      <c r="A159" s="62"/>
      <c r="B159" s="76">
        <v>145</v>
      </c>
      <c r="C159" s="7"/>
      <c r="D159" s="10" t="e">
        <f>VLOOKUP(C159,品目ﾃﾞｰﾀ!$A$2:$B$22,2)</f>
        <v>#N/A</v>
      </c>
      <c r="E159" s="12"/>
      <c r="F159" s="3"/>
      <c r="G159" s="3"/>
      <c r="H159" s="11"/>
      <c r="I159" s="3"/>
      <c r="J159" s="3"/>
      <c r="K159" s="3"/>
      <c r="L159" s="6"/>
      <c r="M159" s="29" t="e">
        <f>IF(D159=品目ﾃﾞｰﾀ!$B$5,"枚",IF(D159=品目ﾃﾞｰﾀ!$B$7,"枚",IF(D159="","","本")))</f>
        <v>#N/A</v>
      </c>
      <c r="N159" s="32" t="e">
        <f t="shared" si="4"/>
        <v>#N/A</v>
      </c>
      <c r="O159" s="33" t="e">
        <f t="shared" si="5"/>
        <v>#N/A</v>
      </c>
      <c r="P159" s="10"/>
      <c r="Q159" s="79"/>
      <c r="S159" s="62"/>
      <c r="T159" s="62"/>
      <c r="U159" s="62"/>
      <c r="V159" s="62"/>
      <c r="W159" s="62"/>
    </row>
    <row r="160" spans="1:23" s="66" customFormat="1" ht="20.25" hidden="1" customHeight="1">
      <c r="A160" s="62"/>
      <c r="B160" s="76">
        <v>146</v>
      </c>
      <c r="C160" s="7"/>
      <c r="D160" s="10" t="e">
        <f>VLOOKUP(C160,品目ﾃﾞｰﾀ!$A$2:$B$22,2)</f>
        <v>#N/A</v>
      </c>
      <c r="E160" s="12"/>
      <c r="F160" s="3"/>
      <c r="G160" s="3"/>
      <c r="H160" s="11"/>
      <c r="I160" s="3"/>
      <c r="J160" s="3"/>
      <c r="K160" s="3"/>
      <c r="L160" s="6"/>
      <c r="M160" s="29" t="e">
        <f>IF(D160=品目ﾃﾞｰﾀ!$B$5,"枚",IF(D160=品目ﾃﾞｰﾀ!$B$7,"枚",IF(D160="","","本")))</f>
        <v>#N/A</v>
      </c>
      <c r="N160" s="32" t="e">
        <f t="shared" si="4"/>
        <v>#N/A</v>
      </c>
      <c r="O160" s="33" t="e">
        <f t="shared" si="5"/>
        <v>#N/A</v>
      </c>
      <c r="P160" s="10"/>
      <c r="Q160" s="79"/>
      <c r="S160" s="62"/>
      <c r="T160" s="62"/>
      <c r="U160" s="62"/>
      <c r="V160" s="62"/>
      <c r="W160" s="62"/>
    </row>
    <row r="161" spans="1:23" s="66" customFormat="1" ht="20.25" hidden="1" customHeight="1">
      <c r="A161" s="62"/>
      <c r="B161" s="76">
        <v>147</v>
      </c>
      <c r="C161" s="7"/>
      <c r="D161" s="10" t="e">
        <f>VLOOKUP(C161,品目ﾃﾞｰﾀ!$A$2:$B$22,2)</f>
        <v>#N/A</v>
      </c>
      <c r="E161" s="12"/>
      <c r="F161" s="3"/>
      <c r="G161" s="3"/>
      <c r="H161" s="11"/>
      <c r="I161" s="3"/>
      <c r="J161" s="3"/>
      <c r="K161" s="3"/>
      <c r="L161" s="6"/>
      <c r="M161" s="29" t="e">
        <f>IF(D161=品目ﾃﾞｰﾀ!$B$5,"枚",IF(D161=品目ﾃﾞｰﾀ!$B$7,"枚",IF(D161="","","本")))</f>
        <v>#N/A</v>
      </c>
      <c r="N161" s="32" t="e">
        <f t="shared" si="4"/>
        <v>#N/A</v>
      </c>
      <c r="O161" s="33" t="e">
        <f t="shared" si="5"/>
        <v>#N/A</v>
      </c>
      <c r="P161" s="10"/>
      <c r="Q161" s="79"/>
      <c r="S161" s="62"/>
      <c r="T161" s="62"/>
      <c r="U161" s="62"/>
      <c r="V161" s="62"/>
      <c r="W161" s="62"/>
    </row>
    <row r="162" spans="1:23" s="66" customFormat="1" ht="20.25" hidden="1" customHeight="1">
      <c r="A162" s="62"/>
      <c r="B162" s="76">
        <v>148</v>
      </c>
      <c r="C162" s="7"/>
      <c r="D162" s="10" t="e">
        <f>VLOOKUP(C162,品目ﾃﾞｰﾀ!$A$2:$B$22,2)</f>
        <v>#N/A</v>
      </c>
      <c r="E162" s="12"/>
      <c r="F162" s="3"/>
      <c r="G162" s="3"/>
      <c r="H162" s="11"/>
      <c r="I162" s="3"/>
      <c r="J162" s="3"/>
      <c r="K162" s="3"/>
      <c r="L162" s="6"/>
      <c r="M162" s="29" t="e">
        <f>IF(D162=品目ﾃﾞｰﾀ!$B$5,"枚",IF(D162=品目ﾃﾞｰﾀ!$B$7,"枚",IF(D162="","","本")))</f>
        <v>#N/A</v>
      </c>
      <c r="N162" s="32" t="e">
        <f t="shared" si="4"/>
        <v>#N/A</v>
      </c>
      <c r="O162" s="33" t="e">
        <f t="shared" si="5"/>
        <v>#N/A</v>
      </c>
      <c r="P162" s="10"/>
      <c r="Q162" s="79"/>
      <c r="S162" s="62"/>
      <c r="T162" s="62"/>
      <c r="U162" s="62"/>
      <c r="V162" s="62"/>
      <c r="W162" s="62"/>
    </row>
    <row r="163" spans="1:23" s="66" customFormat="1" ht="20.25" hidden="1" customHeight="1">
      <c r="A163" s="62"/>
      <c r="B163" s="76">
        <v>149</v>
      </c>
      <c r="C163" s="7"/>
      <c r="D163" s="10" t="e">
        <f>VLOOKUP(C163,品目ﾃﾞｰﾀ!$A$2:$B$22,2)</f>
        <v>#N/A</v>
      </c>
      <c r="E163" s="12"/>
      <c r="F163" s="3"/>
      <c r="G163" s="3"/>
      <c r="H163" s="11"/>
      <c r="I163" s="3"/>
      <c r="J163" s="3"/>
      <c r="K163" s="3"/>
      <c r="L163" s="6"/>
      <c r="M163" s="29" t="e">
        <f>IF(D163=品目ﾃﾞｰﾀ!$B$5,"枚",IF(D163=品目ﾃﾞｰﾀ!$B$7,"枚",IF(D163="","","本")))</f>
        <v>#N/A</v>
      </c>
      <c r="N163" s="32" t="e">
        <f t="shared" si="4"/>
        <v>#N/A</v>
      </c>
      <c r="O163" s="33" t="e">
        <f t="shared" si="5"/>
        <v>#N/A</v>
      </c>
      <c r="P163" s="10"/>
      <c r="Q163" s="79"/>
      <c r="S163" s="62"/>
      <c r="T163" s="62"/>
      <c r="U163" s="62"/>
      <c r="V163" s="62"/>
      <c r="W163" s="62"/>
    </row>
    <row r="164" spans="1:23" s="66" customFormat="1" ht="20.25" hidden="1" customHeight="1">
      <c r="A164" s="62"/>
      <c r="B164" s="76">
        <v>150</v>
      </c>
      <c r="C164" s="7"/>
      <c r="D164" s="10" t="e">
        <f>VLOOKUP(C164,品目ﾃﾞｰﾀ!$A$2:$B$22,2)</f>
        <v>#N/A</v>
      </c>
      <c r="E164" s="12"/>
      <c r="F164" s="3"/>
      <c r="G164" s="3"/>
      <c r="H164" s="11"/>
      <c r="I164" s="3"/>
      <c r="J164" s="3"/>
      <c r="K164" s="3"/>
      <c r="L164" s="6"/>
      <c r="M164" s="29" t="e">
        <f>IF(D164=品目ﾃﾞｰﾀ!$B$5,"枚",IF(D164=品目ﾃﾞｰﾀ!$B$7,"枚",IF(D164="","","本")))</f>
        <v>#N/A</v>
      </c>
      <c r="N164" s="32" t="e">
        <f t="shared" si="4"/>
        <v>#N/A</v>
      </c>
      <c r="O164" s="33" t="e">
        <f t="shared" si="5"/>
        <v>#N/A</v>
      </c>
      <c r="P164" s="10"/>
      <c r="Q164" s="79"/>
      <c r="S164" s="62"/>
      <c r="T164" s="62"/>
      <c r="U164" s="62"/>
      <c r="V164" s="62"/>
      <c r="W164" s="62"/>
    </row>
    <row r="165" spans="1:23" s="66" customFormat="1" ht="20.25" hidden="1" customHeight="1">
      <c r="A165" s="62"/>
      <c r="B165" s="76">
        <v>151</v>
      </c>
      <c r="C165" s="7"/>
      <c r="D165" s="10" t="e">
        <f>VLOOKUP(C165,品目ﾃﾞｰﾀ!$A$2:$B$22,2)</f>
        <v>#N/A</v>
      </c>
      <c r="E165" s="12"/>
      <c r="F165" s="3"/>
      <c r="G165" s="3"/>
      <c r="H165" s="11"/>
      <c r="I165" s="3"/>
      <c r="J165" s="3"/>
      <c r="K165" s="3"/>
      <c r="L165" s="6"/>
      <c r="M165" s="29" t="e">
        <f>IF(D165=品目ﾃﾞｰﾀ!$B$5,"枚",IF(D165=品目ﾃﾞｰﾀ!$B$7,"枚",IF(D165="","","本")))</f>
        <v>#N/A</v>
      </c>
      <c r="N165" s="32" t="e">
        <f t="shared" si="4"/>
        <v>#N/A</v>
      </c>
      <c r="O165" s="33" t="e">
        <f t="shared" si="5"/>
        <v>#N/A</v>
      </c>
      <c r="P165" s="10"/>
      <c r="Q165" s="79"/>
      <c r="S165" s="62"/>
      <c r="T165" s="62"/>
      <c r="U165" s="62"/>
      <c r="V165" s="62"/>
      <c r="W165" s="62"/>
    </row>
    <row r="166" spans="1:23" s="66" customFormat="1" ht="20.25" hidden="1" customHeight="1">
      <c r="A166" s="62"/>
      <c r="B166" s="76">
        <v>152</v>
      </c>
      <c r="C166" s="7"/>
      <c r="D166" s="10" t="e">
        <f>VLOOKUP(C166,品目ﾃﾞｰﾀ!$A$2:$B$22,2)</f>
        <v>#N/A</v>
      </c>
      <c r="E166" s="12"/>
      <c r="F166" s="3"/>
      <c r="G166" s="3"/>
      <c r="H166" s="11"/>
      <c r="I166" s="3"/>
      <c r="J166" s="3"/>
      <c r="K166" s="3"/>
      <c r="L166" s="6"/>
      <c r="M166" s="29" t="e">
        <f>IF(D166=品目ﾃﾞｰﾀ!$B$5,"枚",IF(D166=品目ﾃﾞｰﾀ!$B$7,"枚",IF(D166="","","本")))</f>
        <v>#N/A</v>
      </c>
      <c r="N166" s="32" t="e">
        <f t="shared" si="4"/>
        <v>#N/A</v>
      </c>
      <c r="O166" s="33" t="e">
        <f t="shared" si="5"/>
        <v>#N/A</v>
      </c>
      <c r="P166" s="10"/>
      <c r="Q166" s="79"/>
      <c r="S166" s="62"/>
      <c r="T166" s="62"/>
      <c r="U166" s="62"/>
      <c r="V166" s="62"/>
      <c r="W166" s="62"/>
    </row>
    <row r="167" spans="1:23" s="66" customFormat="1" ht="20.25" hidden="1" customHeight="1">
      <c r="A167" s="62"/>
      <c r="B167" s="76">
        <v>153</v>
      </c>
      <c r="C167" s="7"/>
      <c r="D167" s="10" t="e">
        <f>VLOOKUP(C167,品目ﾃﾞｰﾀ!$A$2:$B$22,2)</f>
        <v>#N/A</v>
      </c>
      <c r="E167" s="12"/>
      <c r="F167" s="3"/>
      <c r="G167" s="3"/>
      <c r="H167" s="11"/>
      <c r="I167" s="3"/>
      <c r="J167" s="3"/>
      <c r="K167" s="3"/>
      <c r="L167" s="6"/>
      <c r="M167" s="29" t="e">
        <f>IF(D167=品目ﾃﾞｰﾀ!$B$5,"枚",IF(D167=品目ﾃﾞｰﾀ!$B$7,"枚",IF(D167="","","本")))</f>
        <v>#N/A</v>
      </c>
      <c r="N167" s="32" t="e">
        <f t="shared" si="4"/>
        <v>#N/A</v>
      </c>
      <c r="O167" s="33" t="e">
        <f t="shared" si="5"/>
        <v>#N/A</v>
      </c>
      <c r="P167" s="10"/>
      <c r="Q167" s="79"/>
      <c r="S167" s="62"/>
      <c r="T167" s="62"/>
      <c r="U167" s="62"/>
      <c r="V167" s="62"/>
      <c r="W167" s="62"/>
    </row>
    <row r="168" spans="1:23" s="66" customFormat="1" ht="20.25" hidden="1" customHeight="1">
      <c r="A168" s="62"/>
      <c r="B168" s="76">
        <v>154</v>
      </c>
      <c r="C168" s="7"/>
      <c r="D168" s="10" t="e">
        <f>VLOOKUP(C168,品目ﾃﾞｰﾀ!$A$2:$B$22,2)</f>
        <v>#N/A</v>
      </c>
      <c r="E168" s="12"/>
      <c r="F168" s="3"/>
      <c r="G168" s="3"/>
      <c r="H168" s="11"/>
      <c r="I168" s="3"/>
      <c r="J168" s="3"/>
      <c r="K168" s="3"/>
      <c r="L168" s="6"/>
      <c r="M168" s="29" t="e">
        <f>IF(D168=品目ﾃﾞｰﾀ!$B$5,"枚",IF(D168=品目ﾃﾞｰﾀ!$B$7,"枚",IF(D168="","","本")))</f>
        <v>#N/A</v>
      </c>
      <c r="N168" s="32" t="e">
        <f t="shared" si="4"/>
        <v>#N/A</v>
      </c>
      <c r="O168" s="33" t="e">
        <f t="shared" si="5"/>
        <v>#N/A</v>
      </c>
      <c r="P168" s="10"/>
      <c r="Q168" s="79"/>
      <c r="S168" s="62"/>
      <c r="T168" s="62"/>
      <c r="U168" s="62"/>
      <c r="V168" s="62"/>
      <c r="W168" s="62"/>
    </row>
    <row r="169" spans="1:23" s="66" customFormat="1" ht="20.25" hidden="1" customHeight="1">
      <c r="A169" s="62"/>
      <c r="B169" s="76">
        <v>155</v>
      </c>
      <c r="C169" s="7"/>
      <c r="D169" s="10" t="e">
        <f>VLOOKUP(C169,品目ﾃﾞｰﾀ!$A$2:$B$22,2)</f>
        <v>#N/A</v>
      </c>
      <c r="E169" s="12"/>
      <c r="F169" s="3"/>
      <c r="G169" s="3"/>
      <c r="H169" s="11"/>
      <c r="I169" s="3"/>
      <c r="J169" s="3"/>
      <c r="K169" s="3"/>
      <c r="L169" s="6"/>
      <c r="M169" s="29" t="e">
        <f>IF(D169=品目ﾃﾞｰﾀ!$B$5,"枚",IF(D169=品目ﾃﾞｰﾀ!$B$7,"枚",IF(D169="","","本")))</f>
        <v>#N/A</v>
      </c>
      <c r="N169" s="32" t="e">
        <f t="shared" si="4"/>
        <v>#N/A</v>
      </c>
      <c r="O169" s="33" t="e">
        <f t="shared" si="5"/>
        <v>#N/A</v>
      </c>
      <c r="P169" s="10"/>
      <c r="Q169" s="79"/>
      <c r="S169" s="62"/>
      <c r="T169" s="62"/>
      <c r="U169" s="62"/>
      <c r="V169" s="62"/>
      <c r="W169" s="62"/>
    </row>
    <row r="170" spans="1:23" s="66" customFormat="1" ht="20.25" hidden="1" customHeight="1">
      <c r="A170" s="62"/>
      <c r="B170" s="76">
        <v>156</v>
      </c>
      <c r="C170" s="7"/>
      <c r="D170" s="10" t="e">
        <f>VLOOKUP(C170,品目ﾃﾞｰﾀ!$A$2:$B$22,2)</f>
        <v>#N/A</v>
      </c>
      <c r="E170" s="12"/>
      <c r="F170" s="3"/>
      <c r="G170" s="3"/>
      <c r="H170" s="11"/>
      <c r="I170" s="3"/>
      <c r="J170" s="3"/>
      <c r="K170" s="3"/>
      <c r="L170" s="6"/>
      <c r="M170" s="29" t="e">
        <f>IF(D170=品目ﾃﾞｰﾀ!$B$5,"枚",IF(D170=品目ﾃﾞｰﾀ!$B$7,"枚",IF(D170="","","本")))</f>
        <v>#N/A</v>
      </c>
      <c r="N170" s="32" t="e">
        <f t="shared" si="4"/>
        <v>#N/A</v>
      </c>
      <c r="O170" s="33" t="e">
        <f t="shared" si="5"/>
        <v>#N/A</v>
      </c>
      <c r="P170" s="10"/>
      <c r="Q170" s="79"/>
      <c r="S170" s="62"/>
      <c r="T170" s="62"/>
      <c r="U170" s="62"/>
      <c r="V170" s="62"/>
      <c r="W170" s="62"/>
    </row>
    <row r="171" spans="1:23" s="66" customFormat="1" ht="20.25" hidden="1" customHeight="1">
      <c r="A171" s="62"/>
      <c r="B171" s="76">
        <v>157</v>
      </c>
      <c r="C171" s="7"/>
      <c r="D171" s="10" t="e">
        <f>VLOOKUP(C171,品目ﾃﾞｰﾀ!$A$2:$B$22,2)</f>
        <v>#N/A</v>
      </c>
      <c r="E171" s="12"/>
      <c r="F171" s="3"/>
      <c r="G171" s="3"/>
      <c r="H171" s="11"/>
      <c r="I171" s="3"/>
      <c r="J171" s="3"/>
      <c r="K171" s="3"/>
      <c r="L171" s="6"/>
      <c r="M171" s="29" t="e">
        <f>IF(D171=品目ﾃﾞｰﾀ!$B$5,"枚",IF(D171=品目ﾃﾞｰﾀ!$B$7,"枚",IF(D171="","","本")))</f>
        <v>#N/A</v>
      </c>
      <c r="N171" s="32" t="e">
        <f t="shared" si="4"/>
        <v>#N/A</v>
      </c>
      <c r="O171" s="33" t="e">
        <f t="shared" si="5"/>
        <v>#N/A</v>
      </c>
      <c r="P171" s="10"/>
      <c r="Q171" s="79"/>
      <c r="S171" s="62"/>
      <c r="T171" s="62"/>
      <c r="U171" s="62"/>
      <c r="V171" s="62"/>
      <c r="W171" s="62"/>
    </row>
    <row r="172" spans="1:23" s="66" customFormat="1" ht="20.25" hidden="1" customHeight="1">
      <c r="A172" s="62"/>
      <c r="B172" s="76">
        <v>158</v>
      </c>
      <c r="C172" s="7"/>
      <c r="D172" s="10" t="e">
        <f>VLOOKUP(C172,品目ﾃﾞｰﾀ!$A$2:$B$22,2)</f>
        <v>#N/A</v>
      </c>
      <c r="E172" s="12"/>
      <c r="F172" s="3"/>
      <c r="G172" s="3"/>
      <c r="H172" s="11"/>
      <c r="I172" s="3"/>
      <c r="J172" s="3"/>
      <c r="K172" s="3"/>
      <c r="L172" s="6"/>
      <c r="M172" s="29" t="e">
        <f>IF(D172=品目ﾃﾞｰﾀ!$B$5,"枚",IF(D172=品目ﾃﾞｰﾀ!$B$7,"枚",IF(D172="","","本")))</f>
        <v>#N/A</v>
      </c>
      <c r="N172" s="32" t="e">
        <f t="shared" si="4"/>
        <v>#N/A</v>
      </c>
      <c r="O172" s="33" t="e">
        <f t="shared" si="5"/>
        <v>#N/A</v>
      </c>
      <c r="P172" s="10"/>
      <c r="Q172" s="79"/>
      <c r="S172" s="62"/>
      <c r="T172" s="62"/>
      <c r="U172" s="62"/>
      <c r="V172" s="62"/>
      <c r="W172" s="62"/>
    </row>
    <row r="173" spans="1:23" s="66" customFormat="1" ht="20.25" hidden="1" customHeight="1">
      <c r="A173" s="62"/>
      <c r="B173" s="76">
        <v>159</v>
      </c>
      <c r="C173" s="7"/>
      <c r="D173" s="10" t="e">
        <f>VLOOKUP(C173,品目ﾃﾞｰﾀ!$A$2:$B$22,2)</f>
        <v>#N/A</v>
      </c>
      <c r="E173" s="12"/>
      <c r="F173" s="3"/>
      <c r="G173" s="3"/>
      <c r="H173" s="11"/>
      <c r="I173" s="3"/>
      <c r="J173" s="3"/>
      <c r="K173" s="3"/>
      <c r="L173" s="6"/>
      <c r="M173" s="29" t="e">
        <f>IF(D173=品目ﾃﾞｰﾀ!$B$5,"枚",IF(D173=品目ﾃﾞｰﾀ!$B$7,"枚",IF(D173="","","本")))</f>
        <v>#N/A</v>
      </c>
      <c r="N173" s="32" t="e">
        <f t="shared" si="4"/>
        <v>#N/A</v>
      </c>
      <c r="O173" s="33" t="e">
        <f t="shared" si="5"/>
        <v>#N/A</v>
      </c>
      <c r="P173" s="10"/>
      <c r="Q173" s="79"/>
      <c r="S173" s="62"/>
      <c r="T173" s="62"/>
      <c r="U173" s="62"/>
      <c r="V173" s="62"/>
      <c r="W173" s="62"/>
    </row>
    <row r="174" spans="1:23" s="66" customFormat="1" ht="20.25" hidden="1" customHeight="1">
      <c r="A174" s="62"/>
      <c r="B174" s="76">
        <v>160</v>
      </c>
      <c r="C174" s="7"/>
      <c r="D174" s="10" t="e">
        <f>VLOOKUP(C174,品目ﾃﾞｰﾀ!$A$2:$B$22,2)</f>
        <v>#N/A</v>
      </c>
      <c r="E174" s="12"/>
      <c r="F174" s="3"/>
      <c r="G174" s="3"/>
      <c r="H174" s="11"/>
      <c r="I174" s="3"/>
      <c r="J174" s="3"/>
      <c r="K174" s="3"/>
      <c r="L174" s="6"/>
      <c r="M174" s="29" t="e">
        <f>IF(D174=品目ﾃﾞｰﾀ!$B$5,"枚",IF(D174=品目ﾃﾞｰﾀ!$B$7,"枚",IF(D174="","","本")))</f>
        <v>#N/A</v>
      </c>
      <c r="N174" s="32" t="e">
        <f t="shared" si="4"/>
        <v>#N/A</v>
      </c>
      <c r="O174" s="33" t="e">
        <f t="shared" si="5"/>
        <v>#N/A</v>
      </c>
      <c r="P174" s="10"/>
      <c r="Q174" s="79"/>
      <c r="S174" s="62"/>
      <c r="T174" s="62"/>
      <c r="U174" s="62"/>
      <c r="V174" s="62"/>
      <c r="W174" s="62"/>
    </row>
    <row r="175" spans="1:23" s="66" customFormat="1" ht="20.25" hidden="1" customHeight="1">
      <c r="A175" s="62"/>
      <c r="B175" s="76">
        <v>161</v>
      </c>
      <c r="C175" s="7"/>
      <c r="D175" s="10" t="e">
        <f>VLOOKUP(C175,品目ﾃﾞｰﾀ!$A$2:$B$22,2)</f>
        <v>#N/A</v>
      </c>
      <c r="E175" s="12"/>
      <c r="F175" s="3"/>
      <c r="G175" s="3"/>
      <c r="H175" s="11"/>
      <c r="I175" s="3"/>
      <c r="J175" s="3"/>
      <c r="K175" s="3"/>
      <c r="L175" s="6"/>
      <c r="M175" s="29" t="e">
        <f>IF(D175=品目ﾃﾞｰﾀ!$B$5,"枚",IF(D175=品目ﾃﾞｰﾀ!$B$7,"枚",IF(D175="","","本")))</f>
        <v>#N/A</v>
      </c>
      <c r="N175" s="32" t="e">
        <f t="shared" si="4"/>
        <v>#N/A</v>
      </c>
      <c r="O175" s="33" t="e">
        <f t="shared" si="5"/>
        <v>#N/A</v>
      </c>
      <c r="P175" s="10"/>
      <c r="Q175" s="79"/>
      <c r="S175" s="62"/>
      <c r="T175" s="62"/>
      <c r="U175" s="62"/>
      <c r="V175" s="62"/>
      <c r="W175" s="62"/>
    </row>
    <row r="176" spans="1:23" s="66" customFormat="1" ht="20.25" hidden="1" customHeight="1">
      <c r="A176" s="62"/>
      <c r="B176" s="76">
        <v>162</v>
      </c>
      <c r="C176" s="7"/>
      <c r="D176" s="10" t="e">
        <f>VLOOKUP(C176,品目ﾃﾞｰﾀ!$A$2:$B$22,2)</f>
        <v>#N/A</v>
      </c>
      <c r="E176" s="12"/>
      <c r="F176" s="3"/>
      <c r="G176" s="3"/>
      <c r="H176" s="11"/>
      <c r="I176" s="3"/>
      <c r="J176" s="3"/>
      <c r="K176" s="3"/>
      <c r="L176" s="6"/>
      <c r="M176" s="29" t="e">
        <f>IF(D176=品目ﾃﾞｰﾀ!$B$5,"枚",IF(D176=品目ﾃﾞｰﾀ!$B$7,"枚",IF(D176="","","本")))</f>
        <v>#N/A</v>
      </c>
      <c r="N176" s="32" t="e">
        <f t="shared" si="4"/>
        <v>#N/A</v>
      </c>
      <c r="O176" s="33" t="e">
        <f t="shared" si="5"/>
        <v>#N/A</v>
      </c>
      <c r="P176" s="10"/>
      <c r="Q176" s="79"/>
      <c r="S176" s="62"/>
      <c r="T176" s="62"/>
      <c r="U176" s="62"/>
      <c r="V176" s="62"/>
      <c r="W176" s="62"/>
    </row>
    <row r="177" spans="1:23" s="66" customFormat="1" ht="20.25" hidden="1" customHeight="1">
      <c r="A177" s="62"/>
      <c r="B177" s="76">
        <v>163</v>
      </c>
      <c r="C177" s="7"/>
      <c r="D177" s="10" t="e">
        <f>VLOOKUP(C177,品目ﾃﾞｰﾀ!$A$2:$B$22,2)</f>
        <v>#N/A</v>
      </c>
      <c r="E177" s="12"/>
      <c r="F177" s="3"/>
      <c r="G177" s="3"/>
      <c r="H177" s="3"/>
      <c r="I177" s="3"/>
      <c r="J177" s="3"/>
      <c r="K177" s="3"/>
      <c r="L177" s="6"/>
      <c r="M177" s="29" t="e">
        <f>IF(D177=品目ﾃﾞｰﾀ!$B$5,"枚",IF(D177=品目ﾃﾞｰﾀ!$B$7,"枚",IF(D177="","","本")))</f>
        <v>#N/A</v>
      </c>
      <c r="N177" s="32" t="e">
        <f t="shared" si="4"/>
        <v>#N/A</v>
      </c>
      <c r="O177" s="33" t="e">
        <f t="shared" si="5"/>
        <v>#N/A</v>
      </c>
      <c r="P177" s="10"/>
      <c r="Q177" s="79"/>
      <c r="S177" s="62"/>
      <c r="T177" s="62"/>
      <c r="U177" s="62"/>
      <c r="V177" s="62"/>
      <c r="W177" s="62"/>
    </row>
    <row r="178" spans="1:23" s="66" customFormat="1" ht="20.25" hidden="1" customHeight="1">
      <c r="A178" s="62"/>
      <c r="B178" s="76">
        <v>164</v>
      </c>
      <c r="C178" s="7"/>
      <c r="D178" s="10" t="e">
        <f>VLOOKUP(C178,品目ﾃﾞｰﾀ!$A$2:$B$22,2)</f>
        <v>#N/A</v>
      </c>
      <c r="E178" s="3"/>
      <c r="F178" s="3"/>
      <c r="G178" s="3"/>
      <c r="H178" s="3"/>
      <c r="I178" s="3"/>
      <c r="J178" s="3"/>
      <c r="K178" s="3"/>
      <c r="L178" s="6"/>
      <c r="M178" s="29" t="e">
        <f>IF(D178=品目ﾃﾞｰﾀ!$B$5,"枚",IF(D178=品目ﾃﾞｰﾀ!$B$7,"枚",IF(D178="","","本")))</f>
        <v>#N/A</v>
      </c>
      <c r="N178" s="32" t="e">
        <f t="shared" si="4"/>
        <v>#N/A</v>
      </c>
      <c r="O178" s="33" t="e">
        <f t="shared" si="5"/>
        <v>#N/A</v>
      </c>
      <c r="P178" s="10"/>
      <c r="Q178" s="79"/>
      <c r="S178" s="62"/>
      <c r="T178" s="62"/>
      <c r="U178" s="62"/>
      <c r="V178" s="62"/>
      <c r="W178" s="62"/>
    </row>
    <row r="179" spans="1:23" s="66" customFormat="1" ht="20.25" hidden="1" customHeight="1">
      <c r="A179" s="62"/>
      <c r="B179" s="76">
        <v>165</v>
      </c>
      <c r="C179" s="7"/>
      <c r="D179" s="10" t="e">
        <f>VLOOKUP(C179,品目ﾃﾞｰﾀ!$A$2:$B$22,2)</f>
        <v>#N/A</v>
      </c>
      <c r="E179" s="3"/>
      <c r="F179" s="3"/>
      <c r="G179" s="3"/>
      <c r="H179" s="3"/>
      <c r="I179" s="3"/>
      <c r="J179" s="3"/>
      <c r="K179" s="3"/>
      <c r="L179" s="6"/>
      <c r="M179" s="29" t="e">
        <f>IF(D179=品目ﾃﾞｰﾀ!$B$5,"枚",IF(D179=品目ﾃﾞｰﾀ!$B$7,"枚",IF(D179="","","本")))</f>
        <v>#N/A</v>
      </c>
      <c r="N179" s="32" t="e">
        <f t="shared" si="4"/>
        <v>#N/A</v>
      </c>
      <c r="O179" s="33" t="e">
        <f t="shared" si="5"/>
        <v>#N/A</v>
      </c>
      <c r="P179" s="10"/>
      <c r="Q179" s="79"/>
      <c r="S179" s="62"/>
      <c r="T179" s="62"/>
      <c r="U179" s="62"/>
      <c r="V179" s="62"/>
      <c r="W179" s="62"/>
    </row>
    <row r="180" spans="1:23" s="66" customFormat="1" ht="20.25" hidden="1" customHeight="1">
      <c r="A180" s="62"/>
      <c r="B180" s="76">
        <v>166</v>
      </c>
      <c r="C180" s="7"/>
      <c r="D180" s="10" t="e">
        <f>VLOOKUP(C180,品目ﾃﾞｰﾀ!$A$2:$B$22,2)</f>
        <v>#N/A</v>
      </c>
      <c r="E180" s="3"/>
      <c r="F180" s="3"/>
      <c r="G180" s="3"/>
      <c r="H180" s="3"/>
      <c r="I180" s="3"/>
      <c r="J180" s="3"/>
      <c r="K180" s="3"/>
      <c r="L180" s="6"/>
      <c r="M180" s="29" t="e">
        <f>IF(D180=品目ﾃﾞｰﾀ!$B$5,"枚",IF(D180=品目ﾃﾞｰﾀ!$B$7,"枚",IF(D180="","","本")))</f>
        <v>#N/A</v>
      </c>
      <c r="N180" s="32" t="e">
        <f t="shared" si="4"/>
        <v>#N/A</v>
      </c>
      <c r="O180" s="33" t="e">
        <f t="shared" si="5"/>
        <v>#N/A</v>
      </c>
      <c r="P180" s="10"/>
      <c r="Q180" s="79"/>
      <c r="S180" s="62"/>
      <c r="T180" s="62"/>
      <c r="U180" s="62"/>
      <c r="V180" s="62"/>
      <c r="W180" s="62"/>
    </row>
    <row r="181" spans="1:23" s="66" customFormat="1" ht="20.25" hidden="1" customHeight="1">
      <c r="A181" s="62"/>
      <c r="B181" s="76">
        <v>167</v>
      </c>
      <c r="C181" s="7"/>
      <c r="D181" s="10" t="e">
        <f>VLOOKUP(C181,品目ﾃﾞｰﾀ!$A$2:$B$22,2)</f>
        <v>#N/A</v>
      </c>
      <c r="E181" s="3"/>
      <c r="F181" s="3"/>
      <c r="G181" s="3"/>
      <c r="H181" s="3"/>
      <c r="I181" s="3"/>
      <c r="J181" s="3"/>
      <c r="K181" s="3"/>
      <c r="L181" s="6"/>
      <c r="M181" s="29" t="e">
        <f>IF(D181=品目ﾃﾞｰﾀ!$B$5,"枚",IF(D181=品目ﾃﾞｰﾀ!$B$7,"枚",IF(D181="","","本")))</f>
        <v>#N/A</v>
      </c>
      <c r="N181" s="32" t="e">
        <f t="shared" si="4"/>
        <v>#N/A</v>
      </c>
      <c r="O181" s="33" t="e">
        <f t="shared" si="5"/>
        <v>#N/A</v>
      </c>
      <c r="P181" s="10"/>
      <c r="Q181" s="79"/>
      <c r="S181" s="62"/>
      <c r="T181" s="62"/>
      <c r="U181" s="62"/>
      <c r="V181" s="62"/>
      <c r="W181" s="62"/>
    </row>
    <row r="182" spans="1:23" s="66" customFormat="1" ht="20.25" hidden="1" customHeight="1">
      <c r="A182" s="62"/>
      <c r="B182" s="76">
        <v>168</v>
      </c>
      <c r="C182" s="7"/>
      <c r="D182" s="10" t="e">
        <f>VLOOKUP(C182,品目ﾃﾞｰﾀ!$A$2:$B$22,2)</f>
        <v>#N/A</v>
      </c>
      <c r="E182" s="3"/>
      <c r="F182" s="3"/>
      <c r="G182" s="3"/>
      <c r="H182" s="3"/>
      <c r="I182" s="3"/>
      <c r="J182" s="3"/>
      <c r="K182" s="3"/>
      <c r="L182" s="6"/>
      <c r="M182" s="29" t="e">
        <f>IF(D182=品目ﾃﾞｰﾀ!$B$5,"枚",IF(D182=品目ﾃﾞｰﾀ!$B$7,"枚",IF(D182="","","本")))</f>
        <v>#N/A</v>
      </c>
      <c r="N182" s="32" t="e">
        <f t="shared" si="4"/>
        <v>#N/A</v>
      </c>
      <c r="O182" s="33" t="e">
        <f t="shared" si="5"/>
        <v>#N/A</v>
      </c>
      <c r="P182" s="10"/>
      <c r="Q182" s="79"/>
      <c r="S182" s="62"/>
      <c r="T182" s="62"/>
      <c r="U182" s="62"/>
      <c r="V182" s="62"/>
      <c r="W182" s="62"/>
    </row>
    <row r="183" spans="1:23" s="66" customFormat="1" ht="20.25" hidden="1" customHeight="1">
      <c r="A183" s="62"/>
      <c r="B183" s="76">
        <v>169</v>
      </c>
      <c r="C183" s="7"/>
      <c r="D183" s="10" t="e">
        <f>VLOOKUP(C183,品目ﾃﾞｰﾀ!$A$2:$B$22,2)</f>
        <v>#N/A</v>
      </c>
      <c r="E183" s="3"/>
      <c r="F183" s="3"/>
      <c r="G183" s="3"/>
      <c r="H183" s="3"/>
      <c r="I183" s="3"/>
      <c r="J183" s="3"/>
      <c r="K183" s="3"/>
      <c r="L183" s="6"/>
      <c r="M183" s="29" t="e">
        <f>IF(D183=品目ﾃﾞｰﾀ!$B$5,"枚",IF(D183=品目ﾃﾞｰﾀ!$B$7,"枚",IF(D183="","","本")))</f>
        <v>#N/A</v>
      </c>
      <c r="N183" s="32" t="e">
        <f t="shared" si="4"/>
        <v>#N/A</v>
      </c>
      <c r="O183" s="33" t="e">
        <f t="shared" si="5"/>
        <v>#N/A</v>
      </c>
      <c r="P183" s="10"/>
      <c r="Q183" s="79"/>
      <c r="S183" s="62"/>
      <c r="T183" s="62"/>
      <c r="U183" s="62"/>
      <c r="V183" s="62"/>
      <c r="W183" s="62"/>
    </row>
    <row r="184" spans="1:23" s="66" customFormat="1" ht="20.25" hidden="1" customHeight="1">
      <c r="A184" s="62"/>
      <c r="B184" s="76">
        <v>170</v>
      </c>
      <c r="C184" s="7"/>
      <c r="D184" s="10" t="e">
        <f>VLOOKUP(C184,品目ﾃﾞｰﾀ!$A$2:$B$22,2)</f>
        <v>#N/A</v>
      </c>
      <c r="E184" s="3"/>
      <c r="F184" s="3"/>
      <c r="G184" s="3"/>
      <c r="H184" s="3"/>
      <c r="I184" s="3"/>
      <c r="J184" s="3"/>
      <c r="K184" s="3"/>
      <c r="L184" s="6"/>
      <c r="M184" s="29" t="e">
        <f>IF(D184=品目ﾃﾞｰﾀ!$B$5,"枚",IF(D184=品目ﾃﾞｰﾀ!$B$7,"枚",IF(D184="","","本")))</f>
        <v>#N/A</v>
      </c>
      <c r="N184" s="32" t="e">
        <f t="shared" si="4"/>
        <v>#N/A</v>
      </c>
      <c r="O184" s="33" t="e">
        <f t="shared" si="5"/>
        <v>#N/A</v>
      </c>
      <c r="P184" s="10"/>
      <c r="Q184" s="79"/>
      <c r="S184" s="62"/>
      <c r="T184" s="62"/>
      <c r="U184" s="62"/>
      <c r="V184" s="62"/>
      <c r="W184" s="62"/>
    </row>
    <row r="185" spans="1:23" s="66" customFormat="1" ht="20.25" hidden="1" customHeight="1">
      <c r="A185" s="62"/>
      <c r="B185" s="76">
        <v>171</v>
      </c>
      <c r="C185" s="7"/>
      <c r="D185" s="10" t="e">
        <f>VLOOKUP(C185,品目ﾃﾞｰﾀ!$A$2:$B$22,2)</f>
        <v>#N/A</v>
      </c>
      <c r="E185" s="3"/>
      <c r="F185" s="3"/>
      <c r="G185" s="3"/>
      <c r="H185" s="3"/>
      <c r="I185" s="3"/>
      <c r="J185" s="3"/>
      <c r="K185" s="3"/>
      <c r="L185" s="6"/>
      <c r="M185" s="29" t="e">
        <f>IF(D185=品目ﾃﾞｰﾀ!$B$5,"枚",IF(D185=品目ﾃﾞｰﾀ!$B$7,"枚",IF(D185="","","本")))</f>
        <v>#N/A</v>
      </c>
      <c r="N185" s="32" t="e">
        <f t="shared" si="4"/>
        <v>#N/A</v>
      </c>
      <c r="O185" s="33" t="e">
        <f t="shared" si="5"/>
        <v>#N/A</v>
      </c>
      <c r="P185" s="10"/>
      <c r="Q185" s="79"/>
      <c r="S185" s="62"/>
      <c r="T185" s="62"/>
      <c r="U185" s="62"/>
      <c r="V185" s="62"/>
      <c r="W185" s="62"/>
    </row>
    <row r="186" spans="1:23" s="66" customFormat="1" ht="20.25" hidden="1" customHeight="1">
      <c r="A186" s="62"/>
      <c r="B186" s="76">
        <v>172</v>
      </c>
      <c r="C186" s="7"/>
      <c r="D186" s="10" t="e">
        <f>VLOOKUP(C186,品目ﾃﾞｰﾀ!$A$2:$B$22,2)</f>
        <v>#N/A</v>
      </c>
      <c r="E186" s="3"/>
      <c r="F186" s="3"/>
      <c r="G186" s="3"/>
      <c r="H186" s="3"/>
      <c r="I186" s="3"/>
      <c r="J186" s="3"/>
      <c r="K186" s="3"/>
      <c r="L186" s="6"/>
      <c r="M186" s="29" t="e">
        <f>IF(D186=品目ﾃﾞｰﾀ!$B$5,"枚",IF(D186=品目ﾃﾞｰﾀ!$B$7,"枚",IF(D186="","","本")))</f>
        <v>#N/A</v>
      </c>
      <c r="N186" s="32" t="e">
        <f t="shared" si="4"/>
        <v>#N/A</v>
      </c>
      <c r="O186" s="33" t="e">
        <f t="shared" si="5"/>
        <v>#N/A</v>
      </c>
      <c r="P186" s="10"/>
      <c r="Q186" s="79"/>
      <c r="S186" s="62"/>
      <c r="T186" s="62"/>
      <c r="U186" s="62"/>
      <c r="V186" s="62"/>
      <c r="W186" s="62"/>
    </row>
    <row r="187" spans="1:23" s="66" customFormat="1" ht="20.25" hidden="1" customHeight="1">
      <c r="A187" s="62"/>
      <c r="B187" s="76">
        <v>173</v>
      </c>
      <c r="C187" s="7"/>
      <c r="D187" s="10" t="e">
        <f>VLOOKUP(C187,品目ﾃﾞｰﾀ!$A$2:$B$22,2)</f>
        <v>#N/A</v>
      </c>
      <c r="E187" s="3"/>
      <c r="F187" s="3"/>
      <c r="G187" s="3"/>
      <c r="H187" s="3"/>
      <c r="I187" s="3"/>
      <c r="J187" s="3"/>
      <c r="K187" s="3"/>
      <c r="L187" s="6"/>
      <c r="M187" s="29" t="e">
        <f>IF(D187=品目ﾃﾞｰﾀ!$B$5,"枚",IF(D187=品目ﾃﾞｰﾀ!$B$7,"枚",IF(D187="","","本")))</f>
        <v>#N/A</v>
      </c>
      <c r="N187" s="32" t="e">
        <f t="shared" si="4"/>
        <v>#N/A</v>
      </c>
      <c r="O187" s="33" t="e">
        <f t="shared" si="5"/>
        <v>#N/A</v>
      </c>
      <c r="P187" s="10"/>
      <c r="Q187" s="79"/>
      <c r="S187" s="62"/>
      <c r="T187" s="62"/>
      <c r="U187" s="62"/>
      <c r="V187" s="62"/>
      <c r="W187" s="62"/>
    </row>
    <row r="188" spans="1:23" s="66" customFormat="1" ht="20.25" hidden="1" customHeight="1">
      <c r="A188" s="62"/>
      <c r="B188" s="76">
        <v>174</v>
      </c>
      <c r="C188" s="7"/>
      <c r="D188" s="10" t="e">
        <f>VLOOKUP(C188,品目ﾃﾞｰﾀ!$A$2:$B$22,2)</f>
        <v>#N/A</v>
      </c>
      <c r="E188" s="3"/>
      <c r="F188" s="3"/>
      <c r="G188" s="3"/>
      <c r="H188" s="3"/>
      <c r="I188" s="3"/>
      <c r="J188" s="3"/>
      <c r="K188" s="3"/>
      <c r="L188" s="6"/>
      <c r="M188" s="29" t="e">
        <f>IF(D188=品目ﾃﾞｰﾀ!$B$5,"枚",IF(D188=品目ﾃﾞｰﾀ!$B$7,"枚",IF(D188="","","本")))</f>
        <v>#N/A</v>
      </c>
      <c r="N188" s="32" t="e">
        <f t="shared" si="4"/>
        <v>#N/A</v>
      </c>
      <c r="O188" s="33" t="e">
        <f t="shared" si="5"/>
        <v>#N/A</v>
      </c>
      <c r="P188" s="10"/>
      <c r="Q188" s="79"/>
      <c r="S188" s="62"/>
      <c r="T188" s="62"/>
      <c r="U188" s="62"/>
      <c r="V188" s="62"/>
      <c r="W188" s="62"/>
    </row>
    <row r="189" spans="1:23" s="66" customFormat="1" ht="20.25" hidden="1" customHeight="1">
      <c r="A189" s="62"/>
      <c r="B189" s="76">
        <v>175</v>
      </c>
      <c r="C189" s="7"/>
      <c r="D189" s="10" t="e">
        <f>VLOOKUP(C189,品目ﾃﾞｰﾀ!$A$2:$B$22,2)</f>
        <v>#N/A</v>
      </c>
      <c r="E189" s="3"/>
      <c r="F189" s="3"/>
      <c r="G189" s="3"/>
      <c r="H189" s="3"/>
      <c r="I189" s="3"/>
      <c r="J189" s="3"/>
      <c r="K189" s="3"/>
      <c r="L189" s="6"/>
      <c r="M189" s="29" t="e">
        <f>IF(D189=品目ﾃﾞｰﾀ!$B$5,"枚",IF(D189=品目ﾃﾞｰﾀ!$B$7,"枚",IF(D189="","","本")))</f>
        <v>#N/A</v>
      </c>
      <c r="N189" s="32" t="e">
        <f t="shared" si="4"/>
        <v>#N/A</v>
      </c>
      <c r="O189" s="33" t="e">
        <f t="shared" si="5"/>
        <v>#N/A</v>
      </c>
      <c r="P189" s="10"/>
      <c r="Q189" s="79"/>
      <c r="S189" s="62"/>
      <c r="T189" s="62"/>
      <c r="U189" s="62"/>
      <c r="V189" s="62"/>
      <c r="W189" s="62"/>
    </row>
    <row r="190" spans="1:23" s="66" customFormat="1" ht="20.25" hidden="1" customHeight="1">
      <c r="A190" s="62"/>
      <c r="B190" s="76">
        <v>176</v>
      </c>
      <c r="C190" s="7"/>
      <c r="D190" s="10" t="e">
        <f>VLOOKUP(C190,品目ﾃﾞｰﾀ!$A$2:$B$22,2)</f>
        <v>#N/A</v>
      </c>
      <c r="E190" s="3"/>
      <c r="F190" s="3"/>
      <c r="G190" s="3"/>
      <c r="H190" s="3"/>
      <c r="I190" s="3"/>
      <c r="J190" s="3"/>
      <c r="K190" s="3"/>
      <c r="L190" s="6"/>
      <c r="M190" s="29" t="e">
        <f>IF(D190=品目ﾃﾞｰﾀ!$B$5,"枚",IF(D190=品目ﾃﾞｰﾀ!$B$7,"枚",IF(D190="","","本")))</f>
        <v>#N/A</v>
      </c>
      <c r="N190" s="32" t="e">
        <f t="shared" si="4"/>
        <v>#N/A</v>
      </c>
      <c r="O190" s="33" t="e">
        <f t="shared" si="5"/>
        <v>#N/A</v>
      </c>
      <c r="P190" s="10"/>
      <c r="Q190" s="79"/>
      <c r="S190" s="62"/>
      <c r="T190" s="62"/>
      <c r="U190" s="62"/>
      <c r="V190" s="62"/>
      <c r="W190" s="62"/>
    </row>
    <row r="191" spans="1:23" s="66" customFormat="1" ht="20.25" hidden="1" customHeight="1">
      <c r="A191" s="62"/>
      <c r="B191" s="76">
        <v>177</v>
      </c>
      <c r="C191" s="7"/>
      <c r="D191" s="10" t="e">
        <f>VLOOKUP(C191,品目ﾃﾞｰﾀ!$A$2:$B$22,2)</f>
        <v>#N/A</v>
      </c>
      <c r="E191" s="3"/>
      <c r="F191" s="3"/>
      <c r="G191" s="3"/>
      <c r="H191" s="3"/>
      <c r="I191" s="3"/>
      <c r="J191" s="3"/>
      <c r="K191" s="3"/>
      <c r="L191" s="6"/>
      <c r="M191" s="29" t="e">
        <f>IF(D191=品目ﾃﾞｰﾀ!$B$5,"枚",IF(D191=品目ﾃﾞｰﾀ!$B$7,"枚",IF(D191="","","本")))</f>
        <v>#N/A</v>
      </c>
      <c r="N191" s="32" t="e">
        <f t="shared" si="4"/>
        <v>#N/A</v>
      </c>
      <c r="O191" s="33" t="e">
        <f t="shared" si="5"/>
        <v>#N/A</v>
      </c>
      <c r="P191" s="10"/>
      <c r="Q191" s="79"/>
      <c r="S191" s="62"/>
      <c r="T191" s="62"/>
      <c r="U191" s="62"/>
      <c r="V191" s="62"/>
      <c r="W191" s="62"/>
    </row>
    <row r="192" spans="1:23" s="66" customFormat="1" ht="20.25" hidden="1" customHeight="1">
      <c r="A192" s="62"/>
      <c r="B192" s="76">
        <v>178</v>
      </c>
      <c r="C192" s="7"/>
      <c r="D192" s="10" t="e">
        <f>VLOOKUP(C192,品目ﾃﾞｰﾀ!$A$2:$B$22,2)</f>
        <v>#N/A</v>
      </c>
      <c r="E192" s="3"/>
      <c r="F192" s="3"/>
      <c r="G192" s="3"/>
      <c r="H192" s="3"/>
      <c r="I192" s="3"/>
      <c r="J192" s="3"/>
      <c r="K192" s="3"/>
      <c r="L192" s="6"/>
      <c r="M192" s="29" t="e">
        <f>IF(D192=品目ﾃﾞｰﾀ!$B$5,"枚",IF(D192=品目ﾃﾞｰﾀ!$B$7,"枚",IF(D192="","","本")))</f>
        <v>#N/A</v>
      </c>
      <c r="N192" s="32" t="e">
        <f t="shared" si="4"/>
        <v>#N/A</v>
      </c>
      <c r="O192" s="33" t="e">
        <f t="shared" si="5"/>
        <v>#N/A</v>
      </c>
      <c r="P192" s="10"/>
      <c r="Q192" s="79"/>
      <c r="S192" s="62"/>
      <c r="T192" s="62"/>
      <c r="U192" s="62"/>
      <c r="V192" s="62"/>
      <c r="W192" s="62"/>
    </row>
    <row r="193" spans="1:23" s="66" customFormat="1" ht="20.25" hidden="1" customHeight="1">
      <c r="A193" s="62"/>
      <c r="B193" s="76">
        <v>179</v>
      </c>
      <c r="C193" s="7"/>
      <c r="D193" s="10" t="e">
        <f>VLOOKUP(C193,品目ﾃﾞｰﾀ!$A$2:$B$22,2)</f>
        <v>#N/A</v>
      </c>
      <c r="E193" s="3"/>
      <c r="F193" s="3"/>
      <c r="G193" s="3"/>
      <c r="H193" s="3"/>
      <c r="I193" s="3"/>
      <c r="J193" s="3"/>
      <c r="K193" s="3"/>
      <c r="L193" s="6"/>
      <c r="M193" s="29" t="e">
        <f>IF(D193=品目ﾃﾞｰﾀ!$B$5,"枚",IF(D193=品目ﾃﾞｰﾀ!$B$7,"枚",IF(D193="","","本")))</f>
        <v>#N/A</v>
      </c>
      <c r="N193" s="32" t="e">
        <f t="shared" si="4"/>
        <v>#N/A</v>
      </c>
      <c r="O193" s="33" t="e">
        <f t="shared" si="5"/>
        <v>#N/A</v>
      </c>
      <c r="P193" s="10"/>
      <c r="Q193" s="79"/>
      <c r="S193" s="62"/>
      <c r="T193" s="62"/>
      <c r="U193" s="62"/>
      <c r="V193" s="62"/>
      <c r="W193" s="62"/>
    </row>
    <row r="194" spans="1:23" s="66" customFormat="1" ht="20.25" hidden="1" customHeight="1">
      <c r="A194" s="62"/>
      <c r="B194" s="76">
        <v>180</v>
      </c>
      <c r="C194" s="7"/>
      <c r="D194" s="10" t="e">
        <f>VLOOKUP(C194,品目ﾃﾞｰﾀ!$A$2:$B$22,2)</f>
        <v>#N/A</v>
      </c>
      <c r="E194" s="3"/>
      <c r="F194" s="3"/>
      <c r="G194" s="3"/>
      <c r="H194" s="3"/>
      <c r="I194" s="3"/>
      <c r="J194" s="3"/>
      <c r="K194" s="3"/>
      <c r="L194" s="6"/>
      <c r="M194" s="29" t="e">
        <f>IF(D194=品目ﾃﾞｰﾀ!$B$5,"枚",IF(D194=品目ﾃﾞｰﾀ!$B$7,"枚",IF(D194="","","本")))</f>
        <v>#N/A</v>
      </c>
      <c r="N194" s="32" t="e">
        <f t="shared" si="4"/>
        <v>#N/A</v>
      </c>
      <c r="O194" s="33" t="e">
        <f t="shared" si="5"/>
        <v>#N/A</v>
      </c>
      <c r="P194" s="10"/>
      <c r="Q194" s="79"/>
      <c r="S194" s="62"/>
      <c r="T194" s="62"/>
      <c r="U194" s="62"/>
      <c r="V194" s="62"/>
      <c r="W194" s="62"/>
    </row>
    <row r="195" spans="1:23" s="66" customFormat="1" ht="20.25" hidden="1" customHeight="1">
      <c r="A195" s="62"/>
      <c r="B195" s="76">
        <v>181</v>
      </c>
      <c r="C195" s="7"/>
      <c r="D195" s="10" t="e">
        <f>VLOOKUP(C195,品目ﾃﾞｰﾀ!$A$2:$B$22,2)</f>
        <v>#N/A</v>
      </c>
      <c r="E195" s="3"/>
      <c r="F195" s="3"/>
      <c r="G195" s="3"/>
      <c r="H195" s="3"/>
      <c r="I195" s="3"/>
      <c r="J195" s="3"/>
      <c r="K195" s="3"/>
      <c r="L195" s="6"/>
      <c r="M195" s="29" t="e">
        <f>IF(D195=品目ﾃﾞｰﾀ!$B$5,"枚",IF(D195=品目ﾃﾞｰﾀ!$B$7,"枚",IF(D195="","","本")))</f>
        <v>#N/A</v>
      </c>
      <c r="N195" s="32" t="e">
        <f t="shared" si="4"/>
        <v>#N/A</v>
      </c>
      <c r="O195" s="33" t="e">
        <f t="shared" si="5"/>
        <v>#N/A</v>
      </c>
      <c r="P195" s="10"/>
      <c r="Q195" s="79"/>
      <c r="S195" s="62"/>
      <c r="T195" s="62"/>
      <c r="U195" s="62"/>
      <c r="V195" s="62"/>
      <c r="W195" s="62"/>
    </row>
    <row r="196" spans="1:23" ht="20.25" hidden="1" customHeight="1">
      <c r="B196" s="76">
        <v>182</v>
      </c>
      <c r="C196" s="7"/>
      <c r="D196" s="10" t="e">
        <f>VLOOKUP(C196,品目ﾃﾞｰﾀ!$A$2:$B$22,2)</f>
        <v>#N/A</v>
      </c>
      <c r="E196" s="3"/>
      <c r="F196" s="3"/>
      <c r="G196" s="3"/>
      <c r="H196" s="3"/>
      <c r="I196" s="3"/>
      <c r="J196" s="3"/>
      <c r="K196" s="3"/>
      <c r="L196" s="6"/>
      <c r="M196" s="29" t="e">
        <f>IF(D196=品目ﾃﾞｰﾀ!$B$5,"枚",IF(D196=品目ﾃﾞｰﾀ!$B$7,"枚",IF(D196="","","本")))</f>
        <v>#N/A</v>
      </c>
      <c r="N196" s="32" t="e">
        <f t="shared" si="4"/>
        <v>#N/A</v>
      </c>
      <c r="O196" s="33" t="e">
        <f t="shared" si="5"/>
        <v>#N/A</v>
      </c>
      <c r="P196" s="10"/>
      <c r="Q196" s="79"/>
    </row>
    <row r="197" spans="1:23" ht="20.25" hidden="1" customHeight="1">
      <c r="B197" s="76">
        <v>183</v>
      </c>
      <c r="C197" s="7"/>
      <c r="D197" s="10" t="e">
        <f>VLOOKUP(C197,品目ﾃﾞｰﾀ!$A$2:$B$22,2)</f>
        <v>#N/A</v>
      </c>
      <c r="E197" s="3"/>
      <c r="F197" s="3"/>
      <c r="G197" s="3"/>
      <c r="H197" s="3"/>
      <c r="I197" s="3"/>
      <c r="J197" s="3"/>
      <c r="K197" s="3"/>
      <c r="L197" s="6"/>
      <c r="M197" s="29" t="e">
        <f>IF(D197=品目ﾃﾞｰﾀ!$B$5,"枚",IF(D197=品目ﾃﾞｰﾀ!$B$7,"枚",IF(D197="","","本")))</f>
        <v>#N/A</v>
      </c>
      <c r="N197" s="32" t="e">
        <f t="shared" si="4"/>
        <v>#N/A</v>
      </c>
      <c r="O197" s="33" t="e">
        <f t="shared" si="5"/>
        <v>#N/A</v>
      </c>
      <c r="P197" s="10"/>
      <c r="Q197" s="79"/>
    </row>
    <row r="198" spans="1:23" ht="20.25" hidden="1" customHeight="1">
      <c r="B198" s="76">
        <v>184</v>
      </c>
      <c r="C198" s="7"/>
      <c r="D198" s="10" t="e">
        <f>VLOOKUP(C198,品目ﾃﾞｰﾀ!$A$2:$B$22,2)</f>
        <v>#N/A</v>
      </c>
      <c r="E198" s="3"/>
      <c r="F198" s="3"/>
      <c r="G198" s="3"/>
      <c r="H198" s="3"/>
      <c r="I198" s="3"/>
      <c r="J198" s="3"/>
      <c r="K198" s="3"/>
      <c r="L198" s="6"/>
      <c r="M198" s="29" t="e">
        <f>IF(D198=品目ﾃﾞｰﾀ!$B$5,"枚",IF(D198=品目ﾃﾞｰﾀ!$B$7,"枚",IF(D198="","","本")))</f>
        <v>#N/A</v>
      </c>
      <c r="N198" s="32" t="e">
        <f t="shared" si="4"/>
        <v>#N/A</v>
      </c>
      <c r="O198" s="33" t="e">
        <f t="shared" si="5"/>
        <v>#N/A</v>
      </c>
      <c r="P198" s="10"/>
      <c r="Q198" s="79"/>
    </row>
    <row r="199" spans="1:23" ht="20.25" customHeight="1">
      <c r="B199" s="260" t="s">
        <v>72</v>
      </c>
      <c r="C199" s="261"/>
      <c r="D199" s="262"/>
      <c r="E199" s="82"/>
      <c r="F199" s="82"/>
      <c r="G199" s="82"/>
      <c r="H199" s="83"/>
      <c r="I199" s="84"/>
      <c r="J199" s="84"/>
      <c r="K199" s="84"/>
      <c r="L199" s="85"/>
      <c r="M199" s="86"/>
      <c r="N199" s="87"/>
      <c r="O199" s="88"/>
      <c r="P199" s="89"/>
      <c r="Q199" s="79"/>
    </row>
    <row r="200" spans="1:23" ht="20.25" customHeight="1">
      <c r="B200" s="253" t="s">
        <v>73</v>
      </c>
      <c r="C200" s="254"/>
      <c r="D200" s="255"/>
      <c r="E200" s="90"/>
      <c r="F200" s="90"/>
      <c r="G200" s="90"/>
      <c r="H200" s="91"/>
      <c r="I200" s="10"/>
      <c r="J200" s="10"/>
      <c r="K200" s="10"/>
      <c r="L200" s="10"/>
      <c r="M200" s="76"/>
      <c r="N200" s="81">
        <f>SUMIF($D$15:$D$199,"Ⅰ 乙種構造材",$N$15:$N$199)</f>
        <v>0</v>
      </c>
      <c r="O200" s="92" t="s">
        <v>74</v>
      </c>
      <c r="P200" s="93"/>
      <c r="Q200" s="94"/>
      <c r="S200" s="94"/>
      <c r="T200" s="94"/>
      <c r="U200" s="94"/>
      <c r="V200" s="94"/>
      <c r="W200" s="94"/>
    </row>
    <row r="201" spans="1:23" ht="20.25" customHeight="1">
      <c r="B201" s="253" t="s">
        <v>75</v>
      </c>
      <c r="C201" s="254"/>
      <c r="D201" s="255"/>
      <c r="E201" s="90"/>
      <c r="F201" s="90"/>
      <c r="G201" s="90"/>
      <c r="H201" s="91"/>
      <c r="I201" s="10"/>
      <c r="J201" s="10"/>
      <c r="K201" s="10"/>
      <c r="L201" s="10"/>
      <c r="M201" s="76"/>
      <c r="N201" s="81">
        <f>SUMIF($D$15:$D$199,"Ⅱ 甲種構造材",$N$15:$N$199)</f>
        <v>0</v>
      </c>
      <c r="O201" s="92" t="s">
        <v>74</v>
      </c>
      <c r="P201" s="93"/>
      <c r="Q201" s="94"/>
      <c r="S201" s="94"/>
      <c r="T201" s="94"/>
      <c r="U201" s="94"/>
      <c r="V201" s="94"/>
      <c r="W201" s="94"/>
    </row>
    <row r="202" spans="1:23" ht="20.25" customHeight="1">
      <c r="B202" s="253" t="s">
        <v>76</v>
      </c>
      <c r="C202" s="254"/>
      <c r="D202" s="255"/>
      <c r="E202" s="90"/>
      <c r="F202" s="90"/>
      <c r="G202" s="90"/>
      <c r="H202" s="91"/>
      <c r="I202" s="10"/>
      <c r="J202" s="10"/>
      <c r="K202" s="10"/>
      <c r="L202" s="10"/>
      <c r="M202" s="76"/>
      <c r="N202" s="81">
        <f>SUMIF($D$15:$D$199,"Ⅲ 造作用製材",$N$15:$N$199)</f>
        <v>0</v>
      </c>
      <c r="O202" s="92" t="s">
        <v>74</v>
      </c>
      <c r="P202" s="93"/>
      <c r="Q202" s="94"/>
      <c r="S202" s="94"/>
      <c r="T202" s="94"/>
      <c r="U202" s="94"/>
      <c r="V202" s="94"/>
      <c r="W202" s="94"/>
    </row>
    <row r="203" spans="1:23" ht="20.25" customHeight="1">
      <c r="B203" s="253" t="s">
        <v>77</v>
      </c>
      <c r="C203" s="254"/>
      <c r="D203" s="255"/>
      <c r="E203" s="90"/>
      <c r="F203" s="90"/>
      <c r="G203" s="90"/>
      <c r="H203" s="91"/>
      <c r="I203" s="10"/>
      <c r="J203" s="10"/>
      <c r="K203" s="10"/>
      <c r="L203" s="10"/>
      <c r="M203" s="76"/>
      <c r="N203" s="81">
        <f>SUMIF($D$15:$D$199,"Ⅳ 壁板",$N$15:$N$199)</f>
        <v>0</v>
      </c>
      <c r="O203" s="92" t="s">
        <v>78</v>
      </c>
      <c r="P203" s="93"/>
      <c r="Q203" s="94"/>
      <c r="S203" s="94"/>
      <c r="T203" s="94"/>
      <c r="U203" s="94"/>
      <c r="V203" s="94"/>
      <c r="W203" s="94"/>
    </row>
    <row r="204" spans="1:23" ht="20.25" customHeight="1">
      <c r="B204" s="253" t="s">
        <v>79</v>
      </c>
      <c r="C204" s="254"/>
      <c r="D204" s="255"/>
      <c r="E204" s="90"/>
      <c r="F204" s="90"/>
      <c r="G204" s="90"/>
      <c r="H204" s="91"/>
      <c r="I204" s="10"/>
      <c r="J204" s="10"/>
      <c r="K204" s="10"/>
      <c r="L204" s="10"/>
      <c r="M204" s="76"/>
      <c r="N204" s="81">
        <f>SUMIF($D$15:$D$199,"Ⅴ 集成材",$N$15:$N$199)</f>
        <v>0</v>
      </c>
      <c r="O204" s="92" t="s">
        <v>74</v>
      </c>
      <c r="P204" s="93"/>
      <c r="Q204" s="94"/>
      <c r="S204" s="94"/>
      <c r="T204" s="94"/>
      <c r="U204" s="94"/>
      <c r="V204" s="94"/>
      <c r="W204" s="94"/>
    </row>
    <row r="205" spans="1:23" ht="20.25" customHeight="1">
      <c r="B205" s="253" t="s">
        <v>80</v>
      </c>
      <c r="C205" s="254"/>
      <c r="D205" s="255"/>
      <c r="E205" s="90"/>
      <c r="F205" s="90"/>
      <c r="G205" s="90"/>
      <c r="H205" s="91"/>
      <c r="I205" s="10"/>
      <c r="J205" s="10"/>
      <c r="K205" s="10"/>
      <c r="L205" s="10"/>
      <c r="M205" s="76"/>
      <c r="N205" s="81">
        <f>SUMIF($D$15:$D$199,"Ⅵ フローリング",$N$15:$N$199)</f>
        <v>0</v>
      </c>
      <c r="O205" s="92" t="s">
        <v>78</v>
      </c>
      <c r="P205" s="93"/>
      <c r="Q205" s="94"/>
      <c r="S205" s="94"/>
      <c r="T205" s="94"/>
      <c r="U205" s="94"/>
      <c r="V205" s="94"/>
      <c r="W205" s="94"/>
    </row>
    <row r="206" spans="1:23" ht="20.25" customHeight="1">
      <c r="B206" s="253" t="s">
        <v>81</v>
      </c>
      <c r="C206" s="254"/>
      <c r="D206" s="255"/>
      <c r="E206" s="90"/>
      <c r="F206" s="90"/>
      <c r="G206" s="90"/>
      <c r="H206" s="91"/>
      <c r="I206" s="10"/>
      <c r="J206" s="10"/>
      <c r="K206" s="10"/>
      <c r="L206" s="10"/>
      <c r="M206" s="76"/>
      <c r="N206" s="81">
        <f>SUMIF($D$15:$D$199,"Ⅶ 家具･建具･小木工品",$N$15:$N$199)</f>
        <v>0</v>
      </c>
      <c r="O206" s="92" t="s">
        <v>74</v>
      </c>
      <c r="P206" s="93"/>
      <c r="Q206" s="94"/>
      <c r="S206" s="94"/>
      <c r="T206" s="94"/>
      <c r="U206" s="94"/>
      <c r="V206" s="94"/>
      <c r="W206" s="94"/>
    </row>
    <row r="207" spans="1:23" ht="20.25" customHeight="1">
      <c r="B207" s="253" t="s">
        <v>82</v>
      </c>
      <c r="C207" s="254"/>
      <c r="D207" s="255"/>
      <c r="E207" s="90"/>
      <c r="F207" s="90"/>
      <c r="G207" s="90"/>
      <c r="H207" s="91"/>
      <c r="I207" s="10"/>
      <c r="J207" s="10"/>
      <c r="K207" s="10"/>
      <c r="L207" s="10"/>
      <c r="M207" s="76"/>
      <c r="N207" s="81">
        <f>SUMIF($D$15:$D$199,"Ⅷ 接着重ね梁",$N$15:$N$199)</f>
        <v>0</v>
      </c>
      <c r="O207" s="92" t="s">
        <v>74</v>
      </c>
      <c r="P207" s="93"/>
      <c r="Q207" s="94"/>
      <c r="S207" s="94"/>
      <c r="T207" s="94"/>
      <c r="U207" s="94"/>
      <c r="V207" s="94"/>
      <c r="W207" s="94"/>
    </row>
    <row r="208" spans="1:23" ht="20.25" customHeight="1">
      <c r="B208" s="253" t="s">
        <v>83</v>
      </c>
      <c r="C208" s="254"/>
      <c r="D208" s="255"/>
      <c r="E208" s="90"/>
      <c r="F208" s="90"/>
      <c r="G208" s="90"/>
      <c r="H208" s="91"/>
      <c r="I208" s="10"/>
      <c r="J208" s="10"/>
      <c r="K208" s="10"/>
      <c r="L208" s="10"/>
      <c r="M208" s="76"/>
      <c r="N208" s="81">
        <f>SUMIF($D$15:$D$199,"Ⅸ 針葉樹下地材",$N$15:$N$199)</f>
        <v>0.33999999999999997</v>
      </c>
      <c r="O208" s="92" t="s">
        <v>74</v>
      </c>
      <c r="P208" s="93"/>
      <c r="Q208" s="94"/>
      <c r="S208" s="94"/>
      <c r="T208" s="94"/>
      <c r="U208" s="94"/>
      <c r="V208" s="94"/>
      <c r="W208" s="94"/>
    </row>
    <row r="209" spans="2:23" ht="20.25" customHeight="1">
      <c r="B209" s="253" t="s">
        <v>85</v>
      </c>
      <c r="C209" s="254"/>
      <c r="D209" s="255"/>
      <c r="E209" s="90"/>
      <c r="F209" s="90"/>
      <c r="G209" s="90"/>
      <c r="H209" s="91"/>
      <c r="I209" s="10"/>
      <c r="J209" s="10"/>
      <c r="K209" s="10"/>
      <c r="L209" s="10"/>
      <c r="M209" s="76"/>
      <c r="N209" s="81">
        <f>SUMIF($D$15:$D$199,"Ⅸ 針葉樹デッキ材",$N$15:$N$199)</f>
        <v>0</v>
      </c>
      <c r="O209" s="92" t="s">
        <v>74</v>
      </c>
      <c r="P209" s="93"/>
      <c r="Q209" s="94"/>
      <c r="S209" s="94"/>
      <c r="T209" s="94"/>
      <c r="U209" s="94"/>
      <c r="V209" s="94"/>
      <c r="W209" s="94"/>
    </row>
    <row r="210" spans="2:23">
      <c r="B210" s="253"/>
      <c r="C210" s="254"/>
      <c r="D210" s="255"/>
      <c r="E210" s="90"/>
      <c r="F210" s="90"/>
      <c r="G210" s="90"/>
      <c r="H210" s="91"/>
      <c r="I210" s="10"/>
      <c r="J210" s="10"/>
      <c r="K210" s="10"/>
      <c r="L210" s="10"/>
      <c r="M210" s="76"/>
      <c r="N210" s="81">
        <f>SUMIF($P$15:$P$199,"Ⅸ その他",$N$15:$N$199)</f>
        <v>0</v>
      </c>
      <c r="O210" s="92" t="s">
        <v>74</v>
      </c>
      <c r="P210" s="93"/>
      <c r="Q210" s="94"/>
      <c r="S210" s="94"/>
      <c r="T210" s="94"/>
      <c r="U210" s="94"/>
      <c r="V210" s="94"/>
      <c r="W210" s="94"/>
    </row>
  </sheetData>
  <mergeCells count="32">
    <mergeCell ref="B10:C10"/>
    <mergeCell ref="B5:P5"/>
    <mergeCell ref="A6:P6"/>
    <mergeCell ref="R7:S8"/>
    <mergeCell ref="B8:C8"/>
    <mergeCell ref="B9:C9"/>
    <mergeCell ref="B11:C11"/>
    <mergeCell ref="B13:B14"/>
    <mergeCell ref="C13:C14"/>
    <mergeCell ref="D13:D14"/>
    <mergeCell ref="E13:E14"/>
    <mergeCell ref="B202:D202"/>
    <mergeCell ref="G13:G14"/>
    <mergeCell ref="H13:H14"/>
    <mergeCell ref="I13:K13"/>
    <mergeCell ref="L13:L14"/>
    <mergeCell ref="F13:F14"/>
    <mergeCell ref="O13:O14"/>
    <mergeCell ref="P13:P14"/>
    <mergeCell ref="B199:D199"/>
    <mergeCell ref="B200:D200"/>
    <mergeCell ref="B201:D201"/>
    <mergeCell ref="M13:M14"/>
    <mergeCell ref="N13:N14"/>
    <mergeCell ref="B209:D209"/>
    <mergeCell ref="B210:D210"/>
    <mergeCell ref="B203:D203"/>
    <mergeCell ref="B204:D204"/>
    <mergeCell ref="B205:D205"/>
    <mergeCell ref="B206:D206"/>
    <mergeCell ref="B207:D207"/>
    <mergeCell ref="B208:D208"/>
  </mergeCells>
  <phoneticPr fontId="6"/>
  <conditionalFormatting sqref="D15:D198 M15:M198 N15:P199">
    <cfRule type="expression" dxfId="0" priority="1" stopIfTrue="1">
      <formula>ISERROR(D15)</formula>
    </cfRule>
  </conditionalFormatting>
  <pageMargins left="0.78740157480314965" right="0.78740157480314965" top="0.19685039370078741" bottom="0.78740157480314965" header="0.39370078740157483" footer="0.39370078740157483"/>
  <pageSetup paperSize="9" scale="81" orientation="portrait" r:id="rId1"/>
  <headerFooter alignWithMargins="0">
    <oddHeader>&amp;R&amp;9&amp;U平成18年(2006年)5月19日　改訂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5-1号</vt:lpstr>
      <vt:lpstr>5-1-1（内訳書）</vt:lpstr>
      <vt:lpstr>5-1-3(乾燥証明書)</vt:lpstr>
      <vt:lpstr>品目ﾃﾞｰﾀ</vt:lpstr>
      <vt:lpstr>工場ﾃﾞｰﾀ（03・11・01現在）</vt:lpstr>
      <vt:lpstr>5-1号 (記載例)</vt:lpstr>
      <vt:lpstr>5-1-1（内訳書） (記載例)</vt:lpstr>
      <vt:lpstr>'5-1-1（内訳書）'!Print_Area</vt:lpstr>
      <vt:lpstr>'5-1-1（内訳書） (記載例)'!Print_Area</vt:lpstr>
      <vt:lpstr>'5-1-3(乾燥証明書)'!Print_Area</vt:lpstr>
      <vt:lpstr>'5-1号'!Print_Area</vt:lpstr>
      <vt:lpstr>'5-1号 (記載例)'!Print_Area</vt:lpstr>
      <vt:lpstr>'5-1-1（内訳書）'!Print_Titles</vt:lpstr>
      <vt:lpstr>'5-1-1（内訳書） (記載例)'!Print_Titles</vt:lpstr>
      <vt:lpstr>'工場ﾃﾞｰﾀ（03・11・01現在）'!Print_Titles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長野県県産材振興対策協議会</dc:creator>
  <cp:lastModifiedBy>寿弘 松本</cp:lastModifiedBy>
  <cp:lastPrinted>2025-01-22T08:19:25Z</cp:lastPrinted>
  <dcterms:created xsi:type="dcterms:W3CDTF">2007-01-29T01:12:32Z</dcterms:created>
  <dcterms:modified xsi:type="dcterms:W3CDTF">2025-01-22T09:03:49Z</dcterms:modified>
</cp:coreProperties>
</file>